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1" firstSheet="2" activeTab="2"/>
  </bookViews>
  <sheets>
    <sheet name="ПСД Строительство ПР 4" sheetId="1" r:id="rId1"/>
    <sheet name="Строительство ПР3" sheetId="2" r:id="rId2"/>
    <sheet name="Ремонт ПР 5" sheetId="3" r:id="rId3"/>
    <sheet name="ПСД Ремонт ПР6" sheetId="4" r:id="rId4"/>
    <sheet name="Ремонт 2016 ПР 7" sheetId="5" r:id="rId5"/>
    <sheet name="СВОД ПРИЛОЖЕНИЕ 10" sheetId="6" r:id="rId6"/>
    <sheet name="КАП РЕМОНТ ПЕШЕХ ПР11" sheetId="7" r:id="rId7"/>
    <sheet name="ПРОГНОЗ СВОД. ПОК.ПР 8" sheetId="8" r:id="rId8"/>
    <sheet name="РЕМОНТ ДОРОГ ПГТ.ХОТЫНЕЦ ПР.12" sheetId="9" r:id="rId9"/>
    <sheet name="РЕСУР ОБСП РБ ПР 9" sheetId="10" r:id="rId10"/>
    <sheet name="СВЕДЕНИЯ О ПОКАЗАТЕЛЯХ ПР1" sheetId="11" r:id="rId11"/>
  </sheets>
  <definedNames/>
  <calcPr fullCalcOnLoad="1" refMode="R1C1"/>
</workbook>
</file>

<file path=xl/sharedStrings.xml><?xml version="1.0" encoding="utf-8"?>
<sst xmlns="http://schemas.openxmlformats.org/spreadsheetml/2006/main" count="525" uniqueCount="236">
  <si>
    <t>№ п/п</t>
  </si>
  <si>
    <t>Наименование объекта</t>
  </si>
  <si>
    <t>Вид работ</t>
  </si>
  <si>
    <t>Объем работ, км</t>
  </si>
  <si>
    <t>Стоимость, тыс. руб</t>
  </si>
  <si>
    <t>Объем финансирования, тыс. руб.</t>
  </si>
  <si>
    <t>Всего</t>
  </si>
  <si>
    <t>Областной бюджет</t>
  </si>
  <si>
    <t>Бюджет поселений</t>
  </si>
  <si>
    <t>2017 год</t>
  </si>
  <si>
    <t>Устройство покрытия из щебня</t>
  </si>
  <si>
    <t>Устройство асфальтового покрытия</t>
  </si>
  <si>
    <t>2018 год</t>
  </si>
  <si>
    <t>2019 год</t>
  </si>
  <si>
    <t>2020 год</t>
  </si>
  <si>
    <t>2021 год</t>
  </si>
  <si>
    <t>ИТОГО за 2017 год</t>
  </si>
  <si>
    <t>ИТОГО за 2018 год</t>
  </si>
  <si>
    <t>ИТОГО за 2019 год</t>
  </si>
  <si>
    <t>ИТОГО за 2020 год</t>
  </si>
  <si>
    <t>ИТОГО за 2021 год</t>
  </si>
  <si>
    <t>ВСЕГО за 2017-2021 год</t>
  </si>
  <si>
    <t>Ремонт автомобильной дороги общего пользования в с. Богородицкое Богородицкого  сельского поселения Хотынецкого района Орловской области, ул. Школьная</t>
  </si>
  <si>
    <t>Стоимость тыс. руб</t>
  </si>
  <si>
    <t>Объем финансирования тыс. руб.</t>
  </si>
  <si>
    <t>Федеральный бюджет</t>
  </si>
  <si>
    <t>ИТОГО</t>
  </si>
  <si>
    <t>Разработка и проверка достоверности определения сметной стоимости сметной документации</t>
  </si>
  <si>
    <t>Поселок с молоэтажной застройкой в пгт. Хотынец Хотынецкого района Орловской области</t>
  </si>
  <si>
    <t>Поселок с молоэтажной застройкой в п. Жудре  Хотимль-Кузменковского сельского поселения Хотынецкого района Орловской области</t>
  </si>
  <si>
    <t xml:space="preserve">   Статус   </t>
  </si>
  <si>
    <t>Наименование</t>
  </si>
  <si>
    <t>Расходы ( тыс.рублей) по годам реализации</t>
  </si>
  <si>
    <t>ГРБС</t>
  </si>
  <si>
    <t>ЦСР</t>
  </si>
  <si>
    <t>ВР</t>
  </si>
  <si>
    <t xml:space="preserve">  всего  </t>
  </si>
  <si>
    <t>Муниципальная программа</t>
  </si>
  <si>
    <t xml:space="preserve">Основное мероприятие муниципальной программы 1         </t>
  </si>
  <si>
    <t>Строительство  автомобильных дорог общего пользования местного значения</t>
  </si>
  <si>
    <t>Основное мероприятие муниципальной программы 2</t>
  </si>
  <si>
    <t>Разработка проектно-сметной документации на строительство автомобильных дорог общего пользования.</t>
  </si>
  <si>
    <t>Основное мероприятие муниципальной программы 3</t>
  </si>
  <si>
    <t>Ремонт автомобильных дорог общего пользования местного значения</t>
  </si>
  <si>
    <t>Основное мероприятие муниципальной программы 4</t>
  </si>
  <si>
    <t>Основное мероприятие муниципальной программы 5</t>
  </si>
  <si>
    <t xml:space="preserve">Рз
Пр
</t>
  </si>
  <si>
    <t>Разработка  сметной документации на ремонт автомобильных дорог общего пользования местного значения</t>
  </si>
  <si>
    <t>Строительство дороги с асфальтобетонным покрытием</t>
  </si>
  <si>
    <t>Районный бюджет</t>
  </si>
  <si>
    <t>ВСЕГО</t>
  </si>
  <si>
    <t>Пообъектный перечень мероприятий по разработке сметной документации                                                                                                                                                                                                                                   на ремонт автомобильных дорог общего пользования местного значения</t>
  </si>
  <si>
    <t>Уровень бюджета</t>
  </si>
  <si>
    <t>Пообъектный перечень мероприятий по разработке проектно-сметной документации по строительству автомобильных дорог общего  пользования местного значения</t>
  </si>
  <si>
    <t>Пообъектный перечень мероприятий по строительству автомобильных дорог общего  пользования местного значения</t>
  </si>
  <si>
    <t>Пообъектный перечень мероприятий по ремонту  автомобильных дорог общего пользования местного значения</t>
  </si>
  <si>
    <t xml:space="preserve">Площадь,  м2  </t>
  </si>
  <si>
    <t xml:space="preserve">Наименование муниципальнойуслуги (работы), показателя объема услуги, муниципальной программы </t>
  </si>
  <si>
    <t xml:space="preserve">значение показателя услуги </t>
  </si>
  <si>
    <t>Расходы районного тбюджета на оказание муниципальной услуги (выполнение работы), тыс. рублей</t>
  </si>
  <si>
    <t>первый год реализации 2017 год</t>
  </si>
  <si>
    <t>второй год реализации 2018 год</t>
  </si>
  <si>
    <t>третий год реализации 2019 год</t>
  </si>
  <si>
    <t>четвертый  год реализации 2020 год</t>
  </si>
  <si>
    <t>завершающий год реализации 2021 год</t>
  </si>
  <si>
    <t>Показатель объема услуги</t>
  </si>
  <si>
    <t xml:space="preserve">Основные мероприятие программы </t>
  </si>
  <si>
    <t>*</t>
  </si>
  <si>
    <t xml:space="preserve">к муниципальной программе </t>
  </si>
  <si>
    <t>Код бюджетной классификации</t>
  </si>
  <si>
    <t>Расходы  по годам реализации ( тыс.рублей)</t>
  </si>
  <si>
    <t>Финансовый отдел администрация района, Отдел архитектуры, строительства и жилищно-коммунального хозяйства администрация района</t>
  </si>
  <si>
    <t>«Развитие, ремонт и содержание сети автомобильных дорог общего пользования местного значения в границах 
Хотынецкого района на 2017-2021 годы»</t>
  </si>
  <si>
    <t>«Развитие, ремонт и содержание сети автомобильных    дорог общего пользования  местного значения в границах Хотынецкого района на 2017-2021 годы»</t>
  </si>
  <si>
    <t>«Развитие, ремонт и содержание сети автомобильных    дорог общего пользования  местного значения в границах                     Хотынецкого района на 2017-2021 годы»</t>
  </si>
  <si>
    <t xml:space="preserve">ПРОГНОЗ </t>
  </si>
  <si>
    <t xml:space="preserve">СВОДНЫХ ПОКАЗАТЕЛЕЙ МУНИЦИПАЛЬНЫХ ЗАДАНИЙ НА ОКАЗАНИЕ МУНИЦИПАЛЬНЫХ УСЛУГ УЧРЕЖДЕНИЯМИ РАЙОНА </t>
  </si>
  <si>
    <t xml:space="preserve">РЕСУРСНОЕ </t>
  </si>
  <si>
    <t xml:space="preserve">ОБЕСПЕЧЕНИЕ РЕАЛИЗАЦИИ МУНИЦИПАЛЬНОЙ ПРОГРАММЫ ЗА СЧЕТ СРЕДСТВ РАЙОННОГО БЮДЖЕТА </t>
  </si>
  <si>
    <t>к муниципальной программе</t>
  </si>
  <si>
    <t xml:space="preserve">Строительство  автомобильных дорог общего пользования местного значения </t>
  </si>
  <si>
    <t>Приложение 3</t>
  </si>
  <si>
    <t>Приложение 4</t>
  </si>
  <si>
    <t>Приложение 7</t>
  </si>
  <si>
    <t>Приложение 8</t>
  </si>
  <si>
    <t>РЕСУРСНОЕ ОБЕСПЕЧЕНИЕ И ПРОГНОЗНАЯ (СПРАВОЧНАЯ) ОЦЕНКА РАСХОДОВ РАЙОННОГО , ОБЛАСТНОГО, ФЕДЕРАЛЬНОГО БЮДЖЕТОВ, БЮДЖЕТА ГОРОДСКОГО ПОСЕЛЕНИЯ НА РЕАЛИЗАЦИЮ ЦЕЛЕЙ  МУНИЦИПАЛЬНОЙ ПРОГРАММЫ</t>
  </si>
  <si>
    <t>Бюджет городского поселения Хотынец</t>
  </si>
  <si>
    <t>Наименование муниципальной услуги (работы)</t>
  </si>
  <si>
    <t>Поселок с малоэтажной застройкой в п. Жудре  Хотимль-Кузменковского сельского поселения Хотынецкого района Орловской области</t>
  </si>
  <si>
    <t>Поселок с малоэтажной застройкой в пгт. Хотынец Хотынецкого района Орловской области</t>
  </si>
  <si>
    <t xml:space="preserve">Ремонт автомобильной дороги общего пользования в д. Малое Юрьево Алехинского сельского поселения  Хотынецкого района Орловской области </t>
  </si>
  <si>
    <t xml:space="preserve">Ремонт автомобильной дороги общего пользования в с. Хотынец Аболмасовского сельского поселения Хотынецкого района Орловской области, ул. Цветочная </t>
  </si>
  <si>
    <t xml:space="preserve">Ремонт автомобильной дороги общего пользования в с. Ильинское Ильинского сельского поселения Хотынецкого района Орловской области, ул. Калинина </t>
  </si>
  <si>
    <t xml:space="preserve">Ремонт автомобильной дороги общего пользования в с. Воейково Аболмасовского сельского поселения Хотынецкого района Орловской области, ул. Центральная </t>
  </si>
  <si>
    <t>Ремонт автомобильной дороги общего пользования в д. Малое Юрьево Алехинского сельского поселения  Хотынецкого района Орловской области L=0,585 км, S=2400 м2</t>
  </si>
  <si>
    <t>Областной  бюджет</t>
  </si>
  <si>
    <t>Ремонт улично-дорожной сети в с. Воейково Хотынецкого района Орловской области ул. Молодежная</t>
  </si>
  <si>
    <t>Ремонт улично-дорожной сети в д. Кукуевка Хотынецкого района Орловской области ул. Садовая</t>
  </si>
  <si>
    <t>Ремонт улично-дорожной сети в пгт. Хотынец Хотынецкого района Орловской области ул. им. Сергея Поматилова</t>
  </si>
  <si>
    <t>Ремонт улично-дорожной сети  с. Богородицкое  Хотынецкого района Орловской области  ул.Молодежная</t>
  </si>
  <si>
    <t xml:space="preserve"> Пообъектный перечень мероприятий на завершение работ начатых 2016 году                                                                                                                           по  ремонту  автомобильных дорог общего пользования местного значения</t>
  </si>
  <si>
    <t xml:space="preserve">Пообъектный перечень мероприятий на завершение работ начатых 2016 году                                                                                                                           по  ремонту  автомобильных дорог общего пользования местного значения </t>
  </si>
  <si>
    <t>капитальный ремонт</t>
  </si>
  <si>
    <t>Пообъектный перечень мероприятий на дооборудование пешеходных переходов вблизи образовательных учреждений в пгт. Хотынец</t>
  </si>
  <si>
    <t>Основное мероприятие муниципальной программы 6</t>
  </si>
  <si>
    <t xml:space="preserve">Объем финансирования, тыс. руб. </t>
  </si>
  <si>
    <t>Ремонт автомобильной дороги общего пользования в с. Воейково Аболмасовского сельского поселения Хотынецкого района Орловской области, ул. Центральная L=0,047 км, S=395 м2</t>
  </si>
  <si>
    <t>Ремонт автомобильной дороги общего пользования в с. Ильинское Ильинского сельского поселения Хотынецкого района Орловской области, ул. Калинина L= 0,870 км, S =2738 м2</t>
  </si>
  <si>
    <t xml:space="preserve">Ремонт автомобильной дороги общего пользования в с. Хотынец Аболмасовского сельского поселения Хотынецкого района Орловской области, ул. Цветочная L=0,720 км, S=2898 м2 </t>
  </si>
  <si>
    <t>Выполнение работ по капитальному строительству: "Дооборудование пешеходного перехода вблизи образовательного учреждения МБДОУ Хотынецкий детский сад "Аленушка" по адресу:Орловская область, Хотынецкий район, пгт. Хотынец, ул. Ленина"</t>
  </si>
  <si>
    <t>Выполнение работ по капитальному строительству: "Дооборудование пешеходного перехода вблизи образовательного учреждения МКОУ ДОД Хотынецкий Дом детского творчества по адресу:Орловская область, Хотынецкий район, пгт. Хотынец, ул. Поматилова"</t>
  </si>
  <si>
    <t xml:space="preserve">Ремонт улично-дорожной сети пгт. Хотынец Хотынецкого района Орловской области улица Бадаева </t>
  </si>
  <si>
    <t>Ремонт улично-дорожной сети пгт. Хотынец Хотынецкого района Орловской области улица Заводская</t>
  </si>
  <si>
    <t xml:space="preserve">Ремонт улично-дорожной сети пгт. Хотынец Хотынецкого района Орловской области улица Ключевая, улица Школьная </t>
  </si>
  <si>
    <t xml:space="preserve">Ремонт улично-дорожной сети пгт. Хотынец Хотынецкого района Орловской области улица Советская </t>
  </si>
  <si>
    <t xml:space="preserve">Ремонт улично-дорожной сети пгт. Хотынец Хотынецкого района Орловской области улица Первомайская </t>
  </si>
  <si>
    <t>Ремонт улично-дорожной сети пгт. Хотынец Хотынецкого района Орловской области улица Комсомольская</t>
  </si>
  <si>
    <t>Ремонт улично-дорожной сети пгт. Хотынец Хотынецкого района Орловской области переулок Садовый</t>
  </si>
  <si>
    <t xml:space="preserve">Ремонт улично-дорожной сети пгт. Хотынец Хотынецкого района Орловской области переулок Пионерский </t>
  </si>
  <si>
    <t>Основное мероприятие муниципальной программы 7</t>
  </si>
  <si>
    <t>Приложение 1</t>
  </si>
  <si>
    <t>от _______________ 2017 года №______</t>
  </si>
  <si>
    <t>к постановлению администрации района</t>
  </si>
  <si>
    <t>«Приложение 5</t>
  </si>
  <si>
    <t>».</t>
  </si>
  <si>
    <t xml:space="preserve">к постановлению администрации района </t>
  </si>
  <si>
    <t>«Приложение 11</t>
  </si>
  <si>
    <t>«Приложение 10</t>
  </si>
  <si>
    <t>«Приложение 12</t>
  </si>
  <si>
    <t>«Приложение 9</t>
  </si>
  <si>
    <t xml:space="preserve">Ремонт автомобильной дороги общего пользования в с. Большие Рябинки Краснорябинского  сельского поселения Хотынецкого района Орловской области, ул. Луговая </t>
  </si>
  <si>
    <t>Устройство: асфальтового покрытия, щебеночного покрытия</t>
  </si>
  <si>
    <t>Устройствоасфальтового покрытия</t>
  </si>
  <si>
    <t>Ремонт автомобильной дороги общего пользования в с. Воейково Аболмасовского сельского поселения Хотынецкого района Орловской области, ул. Центральная</t>
  </si>
  <si>
    <t xml:space="preserve">
Разработка нормативов финансовых затрат на содержание, ремонт, и капитальный ремонт автомобильных дорог общего пользования местного значения Хотынецкого района;
Разработка показателей стоимости и состав работ по содержанию автомобильных дорог общего пользования местного значения Хотынецкого района 
</t>
  </si>
  <si>
    <t>Приложение 2</t>
  </si>
  <si>
    <t xml:space="preserve">Ремонт улично-дорожной сети пгт. Хотынец Хотынецкого района Орловской области ул. Промышленная </t>
  </si>
  <si>
    <t>Ремонт автомобильной дороги общего пользования местного значения в с. Ильинское Ильинского сельского поселения Хотынецкого района Орловской области, ул.Школьная</t>
  </si>
  <si>
    <t xml:space="preserve">Ремонт автомобильной дороги общего пользования в д. Аболмасово Аболмасовского сельского поселения Хотынецкого района Орловской области,  ул.Школьная  </t>
  </si>
  <si>
    <t xml:space="preserve">Ремонт автомобильной дороги общего пользования  в д.Грачевка Студёновского сельского поселения  Хотынецкого района Орловской области </t>
  </si>
  <si>
    <t>Ремонт автомобильной дороги общего пользования в д. Аболмасово Аболмасовского сельского поселения Хотынецкого района Орловской области,  Школьная  L=0,550 км, S=2265 м2</t>
  </si>
  <si>
    <t>Ремонт автомобильной дороги общего пользования  пгт. Хотынец- с. Хотынец  Аболмасовского сельского поселения Хотынецкого района Орловской области  L=0,550 км, S=3341 м2</t>
  </si>
  <si>
    <t>Ремонт автомобильной дороги общего пользования в с. Богородицкое Богородицкого  сельского поселения Хотынецкого района Орловской области, ул. Школьная L=0,527 км, S=2198 м2</t>
  </si>
  <si>
    <t>Ремонт автомобильной дороги общего пользования в с. Большие Рябинки Краснорябинского  сельского поселения Хотынецкого района Орловской области, ул. Луговая L=1,099 км, S=4383 м2</t>
  </si>
  <si>
    <t>Ремонт автомобильной дороги общего пользования в с. Воейково Аболмасовского сельского поселения Хотынецкого района Орловской области, ул. Центральная L=1,993 км, S=9953 м2</t>
  </si>
  <si>
    <t>Ремонт автомобильной дороги общего пользования в д. Малое Юрьево Алехинского сельского поселения  Хотынецкого района Орловской области  L=0,450 км, S=1100 м2</t>
  </si>
  <si>
    <t>Ремонт автомобильной дороги общего пользования  в с. Ильинское Ильинского сельского поселения Хотынецкого района Орловской области, ул.Школьная (музей) S=2945 м2</t>
  </si>
  <si>
    <t>«Приложение 6</t>
  </si>
  <si>
    <t>Устройство: асфальтового покрытия</t>
  </si>
  <si>
    <t xml:space="preserve">Ремонт пешеходной дорожки от ул. Первомайская до ул. Ленина в пгт. Хотынец Хотынецкого района Орловской области </t>
  </si>
  <si>
    <t>Ремонт автомобильной дороги  общего пользования д. Грачевка  Студеновского сельского поселения Хотынецкого района Орловской области</t>
  </si>
  <si>
    <t xml:space="preserve">Ремонт автомобильных  дорог общего пользования  в д. Алехино Алехинского  сельского поселения Хотынецкого района Орловской области, ул. Центральная </t>
  </si>
  <si>
    <r>
      <t xml:space="preserve">Ремонт улично-дорожной сети пгт. Хотынец Хотынецкого района Орловской области </t>
    </r>
    <r>
      <rPr>
        <sz val="12"/>
        <color indexed="12"/>
        <rFont val="Times New Roman"/>
        <family val="1"/>
      </rPr>
      <t>переулок Чапаева</t>
    </r>
  </si>
  <si>
    <r>
      <t xml:space="preserve">Ремонт улично-дорожной сети в пгт. Хотынец Хотынецкого района Орловской области улица </t>
    </r>
    <r>
      <rPr>
        <sz val="12"/>
        <color indexed="12"/>
        <rFont val="Times New Roman"/>
        <family val="1"/>
      </rPr>
      <t>Комсомольская (от ПК2+50 до ПК5+76; от ПК6+42 до ПК93+25; от ПК8+92 до ПК10+32)</t>
    </r>
  </si>
  <si>
    <r>
      <t xml:space="preserve">Ремонт улично-дорожной сети в пгт. Хотынец Хотынецкого района Орловской области улица </t>
    </r>
    <r>
      <rPr>
        <sz val="12"/>
        <color indexed="12"/>
        <rFont val="Times New Roman"/>
        <family val="1"/>
      </rPr>
      <t>Пушкина (от ПК6+42 до ПК7+72)</t>
    </r>
  </si>
  <si>
    <r>
      <t xml:space="preserve">Ремонт улично-дорожной сети в пгт. Хотынец Хотынецкого района Орловской области улица </t>
    </r>
    <r>
      <rPr>
        <sz val="12"/>
        <color indexed="12"/>
        <rFont val="Times New Roman"/>
        <family val="1"/>
      </rPr>
      <t>Ленина (от ПК7+67,5 до ПК11+12)</t>
    </r>
  </si>
  <si>
    <r>
      <t xml:space="preserve">Ремонт улично-дорожной сети в пгт. Хотынец Хотынецкого района Орловской области </t>
    </r>
    <r>
      <rPr>
        <sz val="12"/>
        <color indexed="12"/>
        <rFont val="Times New Roman"/>
        <family val="1"/>
      </rPr>
      <t>улица Советская (от ПК2+50 до ПК2+20; от ПК2+44 до ПК3+30)</t>
    </r>
  </si>
  <si>
    <r>
      <t xml:space="preserve">Ремонт улично-дорожной сети в пгт. Хотынец Хотынецкого района Орловской области </t>
    </r>
    <r>
      <rPr>
        <sz val="12"/>
        <color indexed="12"/>
        <rFont val="Times New Roman"/>
        <family val="1"/>
      </rPr>
      <t>улица Советская (от ПК 0+03 до ПК0+95)</t>
    </r>
  </si>
  <si>
    <t>Ремонт автомобильных дорог общего пользования а/д с. Льгов -д. Булатово-1 Ильинского  сельского поселения Хотынецкого района Орловской области (отПК0+000до ПК0+230)</t>
  </si>
  <si>
    <t xml:space="preserve">Ремонт автомобильных  дорог общего пользования  в д. Малое Юрьево Алехинского  сельского поселения Хотынецкого района Орловской области </t>
  </si>
  <si>
    <t>Ремонт автомобильной  дороги общего пользования  в д. Малое Юрьево  Алехинского  сельского поселения Хотынецкого района Орловской области</t>
  </si>
  <si>
    <t xml:space="preserve">Ремонт автомобильной  дороги общего пользования  в д. Алехино Алехинского  сельского поселения Хотынецкого района Орловской области, ул. Центральная </t>
  </si>
  <si>
    <t>2020год</t>
  </si>
  <si>
    <t>Ремонт улично-дорожной сети в пгт. Хотынец Хотынецкого района Орловской области переулок Тургенева</t>
  </si>
  <si>
    <t>Ремонт улично-дорожной сети в пгт. Хотынец Хотынецкого района Орловской области переулок Лескова</t>
  </si>
  <si>
    <t>Пообъектный перечень мероприятий по ремонту улично-дорожной сети городского поселения Хотынец</t>
  </si>
  <si>
    <t>Ремонт автомобильной дороги общего пользования пгт. Хотынец-с. Хотынец Аболмасовского  сельского поселения Хотынецкого района Орловской области</t>
  </si>
  <si>
    <t>Ремонт автомобильной дороги общего пользования а/д с. Льгов -д. Булатово-1 Ильинского  сельского поселения Хотынецкого района Орловской области (отПК0+000до ПК0+230)</t>
  </si>
  <si>
    <t xml:space="preserve">Ремонт автомобильной  дороги общего пользования  в п. Звезда Меловского  сельского поселения Хотынецкого района Орловской области, ул. Заречная </t>
  </si>
  <si>
    <t xml:space="preserve">Ремонт автомобильной  дороги общего пользования  в д. Хотимль-Кузменково Хотимль-Кузменковского сельского поселения Хотынецкого района Орловской области, ул. Славянская </t>
  </si>
  <si>
    <t>Ремонт автомобильной дороги общего пользования  в д. Большое Юрьево Алехинского  сельского поселения Хотынецкого района Орловской области, ул. Молодежная</t>
  </si>
  <si>
    <t>Ремонт автомобильной дороги общего пользования  с. Хотынец Аболмасовского  сельского поселения Хотынецкого района Орловской области ул. Виктора Зарубина</t>
  </si>
  <si>
    <t>Ремонт автомобильной дороги общего пользования  с. Мощеное Аболмасовского  сельского поселения Хотынецкого района Орловской области ул. Садовая</t>
  </si>
  <si>
    <t>Ремонт автомобильной дороги общего пользования  с. Хотынец Аболмасовского  сельского поселения Хотынецкого района Орловской области, ул. Виктора Зарубина</t>
  </si>
  <si>
    <t>Ремонт автомобильной дороги общего пользования  А/д с. Хотынец ул. Цветочная - А/д «пгт. Хотынец - с. Хотынец» Хотынецкого района Орловской области (от ПК0+000 до ПК0+350)</t>
  </si>
  <si>
    <t>Ремонт автомобильной дороги общего пользования А/д с. Хотынец ул. Цветочная - А/д «пгт. Хотынец - с. Хотынец»  Хотынецкого района Орловской области (от ПК0+000 до ПК0+350)</t>
  </si>
  <si>
    <t xml:space="preserve">Наименование муниципальной программы,подпрограммы муниципальной программы, основного мероприятия </t>
  </si>
  <si>
    <t>Ремонт автомобильной дороги общего пользования местного значения пгт. Хотынец-д. Образцово (км 0+000-км 0+786) в Хотынецком районе Орловской области</t>
  </si>
  <si>
    <t>СВЕДЕНИЯ</t>
  </si>
  <si>
    <t>О ПОКАЗАТЕЛЯХ (ИНДИКАТОРАХ)</t>
  </si>
  <si>
    <t>МУНИЦИПАЛЬНОЙ ПРОГРАММЫ И ИХ ЗНАЧЕНИЯХ</t>
  </si>
  <si>
    <t xml:space="preserve"> № </t>
  </si>
  <si>
    <t>Ед. измерения</t>
  </si>
  <si>
    <t>Значения показателя (индикатора)</t>
  </si>
  <si>
    <t>Базовый</t>
  </si>
  <si>
    <t>Протяженность     построенных  автомобильных дорог общего пользования местного значения</t>
  </si>
  <si>
    <t>км</t>
  </si>
  <si>
    <t>-</t>
  </si>
  <si>
    <t>Протяженность спроектированных автомобильных дорог общего пользования местного значения</t>
  </si>
  <si>
    <t xml:space="preserve">Протяженность     отремонтированных автомобильных дорог общего пользования местного  значения              </t>
  </si>
  <si>
    <t xml:space="preserve">Содержание автомобильных дорог общего  пользования  местного  значения            </t>
  </si>
  <si>
    <t>Наименование показателя (индикатора)</t>
  </si>
  <si>
    <t>«Приложение 1</t>
  </si>
  <si>
    <t>Ремонт улично-дорожной сети в пгт. Хотынец Хотынецкого района Орловской области улица Школьная (подъезд к школе, пешеходная дорожка к школе, подъезд к жилому дому)</t>
  </si>
  <si>
    <t>Ремонт улично-дорожной сети в пгт. Хотынец Хотынецкого района Орловской области переулок Бунина</t>
  </si>
  <si>
    <t xml:space="preserve">Ремонт улично-дорожной сети в пгт. Хотынец Хотынецкого района Орловской области переулок Первомайский </t>
  </si>
  <si>
    <t>Ремонт улично-дорожной сети в пгт. Хотынец Хотынецкого района Орловской области улица Заводская (от ПК3+26 до ПК6+81)</t>
  </si>
  <si>
    <t>Ремонт улично-дорожной сети в пгт. Хотынец Хотынецкого района Орловской области переулок Поматилова</t>
  </si>
  <si>
    <t>Ремонт улично-дорожной сети в пгт. Хотынец  Хотынецкого района Орловской области ул. Строителей (от ПК0+00 до ПК2+02; отПК2+02 до ПК3+04,4; от   ПК2+02 до ПК2+14; от ПК3+04,4 до ПК5+19,4; от ПК3+04,4 до ПК3+88,4; от ПК3+04,4 до ПК5+07,4)</t>
  </si>
  <si>
    <t>Ремонт улично-дорожной сети в пгт. Хотынец  Хотынецкого района Орловской области улица Чапаева (от ПК0+44 до ПК0+64; от ПК0+86 до ПК1+03; от ПК2+24 до ПК2+36; от ПК5+06 до ПК5+59)</t>
  </si>
  <si>
    <t xml:space="preserve">Ремонт автомобильной дороги общего пользования  с. Мощеное Аболмасовского  сельского поселения Хотынецкого района Орловской области, ул. Садовая
</t>
  </si>
  <si>
    <t>Ремонт улично-дорожной сети в пгт. Хотынец  Хотынецкого района Орловской области улица Пушкина (от ПК0+970 до ПК0+980; от ПК1+470 до ПК1+508; от ПК1+518 до ПК1+523; от ПК1+623 до ПК1+655; от ПК1+675 до ПК1+680; от ПК1+710 до ПК1+771; от ПК1+811 до ПК1+880)</t>
  </si>
  <si>
    <t xml:space="preserve">Ремонт автомобильной дороги общего пользования в д. Большое Юрьево    Алехинского сельского поселения  Хотынецкого района Орловской области, ул. Молодежная
</t>
  </si>
  <si>
    <t>Ремонт автомобильной дороги общего пользования  местного значения в  п. Нива Свободы Хотынецкого района Орловской области (от ПК0+50 до ПК 1+78; от ПК1+178 до ПК4+49)</t>
  </si>
  <si>
    <t>Ремонт автомобильной дороги общего пользования местного значения в с. Никольское  Хотынецкого района Орловской области ул. Молодежная</t>
  </si>
  <si>
    <t>«Приложение 3</t>
  </si>
  <si>
    <t>«Приложение 4</t>
  </si>
  <si>
    <t>2022 год</t>
  </si>
  <si>
    <t>Ремонт автомобильной дороги общего пользования местного значения в п. Нива Свободы Хотынецкого района Орловской области (от ПК0+50 до ПК1+78; от ПК1+78 до ПК4+49)</t>
  </si>
  <si>
    <t>ИТОГО за 2022 год</t>
  </si>
  <si>
    <t>Ремонт улично-дорожной сети в пгт. Хотынец Хотынецкого района Орловской области улица Строителей  (от ПК4+10 до ПК5+43; от ПК4+09,4 до ПК6+98,4;    от ПК4+67,4 до ПК5+74,5)</t>
  </si>
  <si>
    <t>Ремонт улично-дорожной сети в пгт.Хотынец Хотынецкого района Орловской области ул. Строителей   (от ПК5+07,4 до ПК7+29,4;от ПК+07,4 до ПК8+64,4)</t>
  </si>
  <si>
    <t>ВСЕГО за 2018-2022 год</t>
  </si>
  <si>
    <t>ВСЕГО за 2017-2022 год</t>
  </si>
  <si>
    <t>от _______________ 2021 года №______</t>
  </si>
  <si>
    <t>«Развитие, ремонт и содержание сети автомобильных дорог общего пользования местного значения в границах 
Хотынецкого района на 2017-2022 годы»</t>
  </si>
  <si>
    <t>«Развитие, ремонт и содержание сети автомобильных    дорог общего пользования  местного значения в границах Хотынецкого района на 2017-2022 годы»</t>
  </si>
  <si>
    <t>«Развитие, ремонт и содержание сети автомобильных    дорог общего пользования  местного значения в границах  Хотынецкого района на 2017-2022 годы»</t>
  </si>
  <si>
    <t>«Развитие, ремонт и содержание сети автомобильных дорог  общего пользования местного значения в границах 
Хотынецкого района на 2017-2022 годы»</t>
  </si>
  <si>
    <t xml:space="preserve">«Развитие, ремонт и содержание сети автомобильных дорог 
общего пользования местного значения в границах 
Хотынецкого района на 2017-2022 годы»
</t>
  </si>
  <si>
    <t xml:space="preserve">Муниципальная программа «Развитие, ремонт и содержание сети автомобильных дорог общего пользования местного значения в границах Хотынецкого района на 2017-2022 годы» </t>
  </si>
  <si>
    <t>от________________  2021 года № ______</t>
  </si>
  <si>
    <t>Ремонт автомобильной дороги общего пользования местного значения         пгт. Хотынец - д. Образцово (км 0+356 - км 0+432) в Хотынецком районе Орловской области</t>
  </si>
  <si>
    <t xml:space="preserve">                                                                                              </t>
  </si>
  <si>
    <t xml:space="preserve">Ответственный исполнитель и соисполнитель муниципальной программы, подпрограммы, основного мероприятия, распорядителя средств районного бюджета (далее также РБС) по муниципальной программе </t>
  </si>
  <si>
    <t xml:space="preserve">Приложение 1 </t>
  </si>
  <si>
    <t>от________________  2022 года № ______</t>
  </si>
  <si>
    <t>от _______________ 2022 года №______</t>
  </si>
  <si>
    <r>
      <t xml:space="preserve">Капитальный ремонт  автомобильной дороги общего пользования местного значения в д. Жудре  Хотынецкого района Орловской области  </t>
    </r>
    <r>
      <rPr>
        <sz val="12"/>
        <color indexed="10"/>
        <rFont val="Times New Roman"/>
        <family val="1"/>
      </rPr>
      <t>(корректировка)</t>
    </r>
  </si>
  <si>
    <t>Капитальный ремонт  автомобильной дороги общего пользования местного значения в д. Студенка Хотынецкого района Орловской области, ул. Дружбы</t>
  </si>
  <si>
    <t xml:space="preserve">Капитальный ремонт автомобильной дороги общего пользования местного значения в с. Ильинское Хотынецкого района Орловской области </t>
  </si>
  <si>
    <t xml:space="preserve">Капитальный ремонт автомобильной дороги общего пользования местного значения в д. Кукевка Хотынецкого района Орловской области </t>
  </si>
  <si>
    <t>Ремонт автомобильной дороги общего пользования местного значения в д. Жудре  Хотынецкого района Орловской области (ПК1+490 до ПК1+700)</t>
  </si>
  <si>
    <t>Капитальный ремонт автомобильной дороги общего пользования местного значения в с. Богородицкое  Хотынецкого района Орловской области</t>
  </si>
  <si>
    <t xml:space="preserve">Пообъектный перечень мероприятий по ремонту улично-дорожной сети городского поселения Хотынец                                                на 2018 -2022 годы </t>
  </si>
  <si>
    <t>Ремонт автомобильной дороги общего пользования местного значения в с. Никольское Хотынецкого района Орловской области, ул. Молодежная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</si>
</sst>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"/>
    <numFmt numFmtId="195" formatCode="0.0000"/>
    <numFmt numFmtId="196" formatCode="0.000000"/>
    <numFmt numFmtId="197" formatCode="0.0000000"/>
    <numFmt numFmtId="198" formatCode="0.00000000"/>
    <numFmt numFmtId="199" formatCode="0.000000000"/>
  </numFmts>
  <fonts count="8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b/>
      <sz val="10"/>
      <color indexed="40"/>
      <name val="Arial"/>
      <family val="2"/>
    </font>
    <font>
      <b/>
      <sz val="10"/>
      <color indexed="36"/>
      <name val="Arial"/>
      <family val="2"/>
    </font>
    <font>
      <b/>
      <sz val="14"/>
      <color indexed="12"/>
      <name val="Times New Roman"/>
      <family val="1"/>
    </font>
    <font>
      <sz val="8"/>
      <name val="Arial"/>
      <family val="2"/>
    </font>
    <font>
      <b/>
      <sz val="11.5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"/>
      <family val="2"/>
    </font>
    <font>
      <sz val="12"/>
      <color indexed="20"/>
      <name val="Times New Roman"/>
      <family val="1"/>
    </font>
    <font>
      <sz val="12"/>
      <color indexed="6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2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b/>
      <sz val="11"/>
      <name val="Times New Roman"/>
      <family val="1"/>
    </font>
    <font>
      <b/>
      <sz val="10"/>
      <color indexed="60"/>
      <name val="Times New Roman"/>
      <family val="1"/>
    </font>
    <font>
      <b/>
      <sz val="9"/>
      <color indexed="60"/>
      <name val="Times New Roman"/>
      <family val="1"/>
    </font>
    <font>
      <b/>
      <sz val="8"/>
      <color indexed="18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7" tint="-0.24997000396251678"/>
      <name val="Times New Roman"/>
      <family val="1"/>
    </font>
    <font>
      <sz val="12"/>
      <color rgb="FFC00000"/>
      <name val="Times New Roman"/>
      <family val="1"/>
    </font>
    <font>
      <sz val="12"/>
      <color theme="7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188" fontId="1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189" fontId="1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8" fontId="5" fillId="0" borderId="10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 vertical="top" wrapText="1"/>
    </xf>
    <xf numFmtId="188" fontId="2" fillId="0" borderId="11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top" wrapText="1"/>
    </xf>
    <xf numFmtId="188" fontId="15" fillId="0" borderId="10" xfId="0" applyNumberFormat="1" applyFont="1" applyBorder="1" applyAlignment="1">
      <alignment horizontal="center"/>
    </xf>
    <xf numFmtId="195" fontId="15" fillId="0" borderId="10" xfId="0" applyNumberFormat="1" applyFont="1" applyBorder="1" applyAlignment="1">
      <alignment horizontal="center"/>
    </xf>
    <xf numFmtId="194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194" fontId="0" fillId="0" borderId="0" xfId="0" applyNumberFormat="1" applyAlignment="1">
      <alignment/>
    </xf>
    <xf numFmtId="194" fontId="2" fillId="0" borderId="10" xfId="0" applyNumberFormat="1" applyFont="1" applyBorder="1" applyAlignment="1">
      <alignment horizontal="center" vertical="top" wrapText="1"/>
    </xf>
    <xf numFmtId="194" fontId="2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horizontal="center"/>
    </xf>
    <xf numFmtId="188" fontId="12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188" fontId="15" fillId="0" borderId="10" xfId="0" applyNumberFormat="1" applyFont="1" applyBorder="1" applyAlignment="1">
      <alignment horizontal="left"/>
    </xf>
    <xf numFmtId="188" fontId="15" fillId="0" borderId="10" xfId="0" applyNumberFormat="1" applyFont="1" applyBorder="1" applyAlignment="1">
      <alignment horizontal="left" vertical="center"/>
    </xf>
    <xf numFmtId="1" fontId="14" fillId="0" borderId="10" xfId="0" applyNumberFormat="1" applyFont="1" applyBorder="1" applyAlignment="1">
      <alignment horizontal="center" vertical="center" wrapText="1"/>
    </xf>
    <xf numFmtId="194" fontId="1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188" fontId="1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7" fillId="0" borderId="0" xfId="0" applyFont="1" applyAlignment="1">
      <alignment/>
    </xf>
    <xf numFmtId="194" fontId="2" fillId="0" borderId="10" xfId="0" applyNumberFormat="1" applyFont="1" applyFill="1" applyBorder="1" applyAlignment="1">
      <alignment horizontal="center" vertical="top" wrapText="1"/>
    </xf>
    <xf numFmtId="194" fontId="12" fillId="0" borderId="10" xfId="0" applyNumberFormat="1" applyFont="1" applyBorder="1" applyAlignment="1">
      <alignment horizontal="center" vertical="top"/>
    </xf>
    <xf numFmtId="194" fontId="12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189" fontId="5" fillId="0" borderId="10" xfId="0" applyNumberFormat="1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188" fontId="5" fillId="0" borderId="10" xfId="0" applyNumberFormat="1" applyFont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188" fontId="5" fillId="0" borderId="10" xfId="0" applyNumberFormat="1" applyFont="1" applyBorder="1" applyAlignment="1">
      <alignment horizontal="center" vertical="top"/>
    </xf>
    <xf numFmtId="1" fontId="29" fillId="0" borderId="10" xfId="0" applyNumberFormat="1" applyFont="1" applyBorder="1" applyAlignment="1">
      <alignment horizontal="center" vertical="top"/>
    </xf>
    <xf numFmtId="194" fontId="6" fillId="0" borderId="10" xfId="0" applyNumberFormat="1" applyFont="1" applyBorder="1" applyAlignment="1">
      <alignment horizontal="center" vertical="top"/>
    </xf>
    <xf numFmtId="194" fontId="5" fillId="0" borderId="10" xfId="0" applyNumberFormat="1" applyFont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wrapText="1"/>
    </xf>
    <xf numFmtId="18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Border="1" applyAlignment="1">
      <alignment horizontal="center" vertical="top" wrapText="1"/>
    </xf>
    <xf numFmtId="189" fontId="9" fillId="0" borderId="10" xfId="0" applyNumberFormat="1" applyFont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justify" vertical="top" wrapText="1"/>
    </xf>
    <xf numFmtId="188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194" fontId="13" fillId="0" borderId="1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188" fontId="2" fillId="0" borderId="15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196" fontId="0" fillId="0" borderId="0" xfId="0" applyNumberForma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89" fontId="8" fillId="0" borderId="0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9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188" fontId="33" fillId="0" borderId="10" xfId="0" applyNumberFormat="1" applyFont="1" applyBorder="1" applyAlignment="1">
      <alignment horizontal="center" vertical="top"/>
    </xf>
    <xf numFmtId="194" fontId="33" fillId="0" borderId="10" xfId="0" applyNumberFormat="1" applyFont="1" applyBorder="1" applyAlignment="1">
      <alignment horizontal="center" vertical="top"/>
    </xf>
    <xf numFmtId="194" fontId="6" fillId="0" borderId="10" xfId="0" applyNumberFormat="1" applyFont="1" applyBorder="1" applyAlignment="1">
      <alignment horizontal="center" vertical="top" wrapText="1"/>
    </xf>
    <xf numFmtId="194" fontId="34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194" fontId="35" fillId="0" borderId="10" xfId="0" applyNumberFormat="1" applyFont="1" applyFill="1" applyBorder="1" applyAlignment="1">
      <alignment horizontal="center" vertical="top"/>
    </xf>
    <xf numFmtId="195" fontId="2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Fill="1" applyBorder="1" applyAlignment="1">
      <alignment horizontal="center" vertical="center" wrapText="1"/>
    </xf>
    <xf numFmtId="195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9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9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right"/>
    </xf>
    <xf numFmtId="188" fontId="79" fillId="0" borderId="10" xfId="0" applyNumberFormat="1" applyFont="1" applyBorder="1" applyAlignment="1">
      <alignment horizontal="center" vertical="top"/>
    </xf>
    <xf numFmtId="195" fontId="0" fillId="0" borderId="0" xfId="0" applyNumberFormat="1" applyAlignment="1">
      <alignment/>
    </xf>
    <xf numFmtId="188" fontId="34" fillId="0" borderId="10" xfId="0" applyNumberFormat="1" applyFont="1" applyBorder="1" applyAlignment="1">
      <alignment horizontal="center" vertical="top"/>
    </xf>
    <xf numFmtId="194" fontId="36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  <xf numFmtId="195" fontId="13" fillId="0" borderId="10" xfId="0" applyNumberFormat="1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188" fontId="2" fillId="33" borderId="10" xfId="0" applyNumberFormat="1" applyFont="1" applyFill="1" applyBorder="1" applyAlignment="1">
      <alignment horizontal="center" vertical="top"/>
    </xf>
    <xf numFmtId="194" fontId="2" fillId="33" borderId="10" xfId="0" applyNumberFormat="1" applyFont="1" applyFill="1" applyBorder="1" applyAlignment="1">
      <alignment horizontal="center" vertical="top"/>
    </xf>
    <xf numFmtId="188" fontId="33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center" wrapText="1"/>
    </xf>
    <xf numFmtId="188" fontId="80" fillId="33" borderId="10" xfId="0" applyNumberFormat="1" applyFont="1" applyFill="1" applyBorder="1" applyAlignment="1">
      <alignment horizontal="center" vertical="top"/>
    </xf>
    <xf numFmtId="194" fontId="80" fillId="33" borderId="10" xfId="0" applyNumberFormat="1" applyFont="1" applyFill="1" applyBorder="1" applyAlignment="1">
      <alignment horizontal="center" vertical="top"/>
    </xf>
    <xf numFmtId="188" fontId="5" fillId="33" borderId="10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19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96" fontId="6" fillId="0" borderId="10" xfId="0" applyNumberFormat="1" applyFont="1" applyBorder="1" applyAlignment="1">
      <alignment horizontal="center" vertical="top" wrapText="1"/>
    </xf>
    <xf numFmtId="197" fontId="35" fillId="0" borderId="10" xfId="0" applyNumberFormat="1" applyFont="1" applyBorder="1" applyAlignment="1">
      <alignment horizontal="center" vertical="top" wrapText="1"/>
    </xf>
    <xf numFmtId="196" fontId="3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8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89" fontId="15" fillId="0" borderId="10" xfId="0" applyNumberFormat="1" applyFont="1" applyBorder="1" applyAlignment="1">
      <alignment horizontal="center" vertical="center" wrapText="1"/>
    </xf>
    <xf numFmtId="195" fontId="37" fillId="0" borderId="10" xfId="0" applyNumberFormat="1" applyFont="1" applyBorder="1" applyAlignment="1">
      <alignment horizontal="center" vertical="center" wrapText="1"/>
    </xf>
    <xf numFmtId="194" fontId="38" fillId="0" borderId="10" xfId="0" applyNumberFormat="1" applyFont="1" applyBorder="1" applyAlignment="1">
      <alignment horizontal="center" vertical="top"/>
    </xf>
    <xf numFmtId="188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188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5" fontId="9" fillId="0" borderId="10" xfId="0" applyNumberFormat="1" applyFont="1" applyBorder="1" applyAlignment="1">
      <alignment horizontal="center" vertical="top" wrapText="1"/>
    </xf>
    <xf numFmtId="196" fontId="9" fillId="33" borderId="10" xfId="0" applyNumberFormat="1" applyFont="1" applyFill="1" applyBorder="1" applyAlignment="1">
      <alignment horizontal="center" vertical="top" wrapText="1"/>
    </xf>
    <xf numFmtId="196" fontId="6" fillId="0" borderId="10" xfId="0" applyNumberFormat="1" applyFont="1" applyFill="1" applyBorder="1" applyAlignment="1">
      <alignment horizontal="center" vertical="top"/>
    </xf>
    <xf numFmtId="188" fontId="3" fillId="0" borderId="10" xfId="0" applyNumberFormat="1" applyFont="1" applyBorder="1" applyAlignment="1">
      <alignment horizontal="center" vertical="center"/>
    </xf>
    <xf numFmtId="196" fontId="13" fillId="0" borderId="10" xfId="0" applyNumberFormat="1" applyFont="1" applyBorder="1" applyAlignment="1">
      <alignment horizontal="center" vertical="top" wrapText="1"/>
    </xf>
    <xf numFmtId="197" fontId="40" fillId="0" borderId="10" xfId="0" applyNumberFormat="1" applyFont="1" applyBorder="1" applyAlignment="1">
      <alignment horizontal="center" vertical="top" wrapText="1"/>
    </xf>
    <xf numFmtId="196" fontId="41" fillId="0" borderId="10" xfId="0" applyNumberFormat="1" applyFont="1" applyBorder="1" applyAlignment="1">
      <alignment horizontal="center" vertical="center" wrapText="1"/>
    </xf>
    <xf numFmtId="194" fontId="41" fillId="0" borderId="10" xfId="0" applyNumberFormat="1" applyFont="1" applyBorder="1" applyAlignment="1">
      <alignment horizontal="center" vertical="top" wrapText="1"/>
    </xf>
    <xf numFmtId="196" fontId="41" fillId="0" borderId="10" xfId="0" applyNumberFormat="1" applyFont="1" applyBorder="1" applyAlignment="1">
      <alignment horizontal="center" vertical="top" wrapText="1"/>
    </xf>
    <xf numFmtId="196" fontId="34" fillId="0" borderId="10" xfId="0" applyNumberFormat="1" applyFont="1" applyBorder="1" applyAlignment="1">
      <alignment horizontal="center" vertical="top"/>
    </xf>
    <xf numFmtId="197" fontId="42" fillId="0" borderId="10" xfId="0" applyNumberFormat="1" applyFont="1" applyBorder="1" applyAlignment="1">
      <alignment horizontal="center" vertical="center" wrapText="1"/>
    </xf>
    <xf numFmtId="194" fontId="39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6" fontId="43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194" fontId="14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6" fillId="0" borderId="14" xfId="0" applyFont="1" applyFill="1" applyBorder="1" applyAlignment="1">
      <alignment horizontal="justify" vertical="top" wrapText="1"/>
    </xf>
    <xf numFmtId="0" fontId="26" fillId="0" borderId="17" xfId="0" applyFont="1" applyFill="1" applyBorder="1" applyAlignment="1">
      <alignment horizontal="justify" vertical="top" wrapText="1"/>
    </xf>
    <xf numFmtId="0" fontId="26" fillId="0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95" workbookViewId="0" topLeftCell="A1">
      <selection activeCell="A1" sqref="A1:I21"/>
    </sheetView>
  </sheetViews>
  <sheetFormatPr defaultColWidth="9.140625" defaultRowHeight="12.75"/>
  <cols>
    <col min="1" max="1" width="7.28125" style="0" customWidth="1"/>
    <col min="2" max="2" width="34.57421875" style="0" customWidth="1"/>
    <col min="3" max="3" width="25.7109375" style="0" customWidth="1"/>
    <col min="4" max="4" width="10.57421875" style="0" customWidth="1"/>
    <col min="5" max="5" width="13.57421875" style="0" customWidth="1"/>
    <col min="7" max="7" width="11.57421875" style="0" customWidth="1"/>
    <col min="8" max="8" width="13.140625" style="0" customWidth="1"/>
    <col min="9" max="9" width="11.8515625" style="0" customWidth="1"/>
  </cols>
  <sheetData>
    <row r="1" spans="4:9" ht="18.75">
      <c r="D1" s="245" t="s">
        <v>81</v>
      </c>
      <c r="E1" s="245"/>
      <c r="F1" s="245"/>
      <c r="G1" s="245"/>
      <c r="H1" s="245"/>
      <c r="I1" s="245"/>
    </row>
    <row r="2" spans="4:9" ht="18.75">
      <c r="D2" s="245" t="s">
        <v>122</v>
      </c>
      <c r="E2" s="245"/>
      <c r="F2" s="245"/>
      <c r="G2" s="245"/>
      <c r="H2" s="245"/>
      <c r="I2" s="245"/>
    </row>
    <row r="3" spans="4:9" ht="18.75">
      <c r="D3" s="245" t="s">
        <v>221</v>
      </c>
      <c r="E3" s="245"/>
      <c r="F3" s="245"/>
      <c r="G3" s="245"/>
      <c r="H3" s="245"/>
      <c r="I3" s="245"/>
    </row>
    <row r="4" spans="6:9" ht="5.25" customHeight="1">
      <c r="F4" s="106"/>
      <c r="G4" s="106"/>
      <c r="H4" s="106"/>
      <c r="I4" s="106"/>
    </row>
    <row r="5" spans="4:9" ht="18.75">
      <c r="D5" s="244" t="s">
        <v>206</v>
      </c>
      <c r="E5" s="244"/>
      <c r="F5" s="244"/>
      <c r="G5" s="244"/>
      <c r="H5" s="244"/>
      <c r="I5" s="244"/>
    </row>
    <row r="6" spans="4:9" ht="18.75">
      <c r="D6" s="244" t="s">
        <v>79</v>
      </c>
      <c r="E6" s="244"/>
      <c r="F6" s="244"/>
      <c r="G6" s="244"/>
      <c r="H6" s="244"/>
      <c r="I6" s="244"/>
    </row>
    <row r="7" spans="4:9" ht="56.25" customHeight="1">
      <c r="D7" s="246" t="s">
        <v>73</v>
      </c>
      <c r="E7" s="246"/>
      <c r="F7" s="246"/>
      <c r="G7" s="246"/>
      <c r="H7" s="246"/>
      <c r="I7" s="246"/>
    </row>
    <row r="8" spans="8:9" ht="11.25" customHeight="1">
      <c r="H8" s="53"/>
      <c r="I8" s="53"/>
    </row>
    <row r="9" spans="1:9" ht="31.5" customHeight="1">
      <c r="A9" s="247" t="s">
        <v>53</v>
      </c>
      <c r="B9" s="247"/>
      <c r="C9" s="247"/>
      <c r="D9" s="247"/>
      <c r="E9" s="247"/>
      <c r="F9" s="247"/>
      <c r="G9" s="247"/>
      <c r="H9" s="247"/>
      <c r="I9" s="247"/>
    </row>
    <row r="10" ht="7.5" customHeight="1"/>
    <row r="11" spans="1:9" ht="15.75">
      <c r="A11" s="239" t="s">
        <v>0</v>
      </c>
      <c r="B11" s="239" t="s">
        <v>1</v>
      </c>
      <c r="C11" s="239" t="s">
        <v>2</v>
      </c>
      <c r="D11" s="239" t="s">
        <v>3</v>
      </c>
      <c r="E11" s="239" t="s">
        <v>23</v>
      </c>
      <c r="F11" s="241" t="s">
        <v>24</v>
      </c>
      <c r="G11" s="242"/>
      <c r="H11" s="242"/>
      <c r="I11" s="243"/>
    </row>
    <row r="12" spans="1:9" ht="31.5">
      <c r="A12" s="240"/>
      <c r="B12" s="240"/>
      <c r="C12" s="240"/>
      <c r="D12" s="240"/>
      <c r="E12" s="240"/>
      <c r="F12" s="2" t="s">
        <v>6</v>
      </c>
      <c r="G12" s="2" t="s">
        <v>7</v>
      </c>
      <c r="H12" s="2" t="s">
        <v>49</v>
      </c>
      <c r="I12" s="2" t="s">
        <v>8</v>
      </c>
    </row>
    <row r="13" spans="1:9" ht="15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</row>
    <row r="14" spans="1:9" ht="15.75">
      <c r="A14" s="2"/>
      <c r="B14" s="236" t="s">
        <v>13</v>
      </c>
      <c r="C14" s="237"/>
      <c r="D14" s="237"/>
      <c r="E14" s="237"/>
      <c r="F14" s="237"/>
      <c r="G14" s="237"/>
      <c r="H14" s="237"/>
      <c r="I14" s="238"/>
    </row>
    <row r="15" spans="1:9" ht="60" customHeight="1">
      <c r="A15" s="2">
        <v>1</v>
      </c>
      <c r="B15" s="3" t="s">
        <v>89</v>
      </c>
      <c r="C15" s="3" t="s">
        <v>48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ht="15.75">
      <c r="A16" s="2"/>
      <c r="B16" s="30" t="s">
        <v>26</v>
      </c>
      <c r="C16" s="30"/>
      <c r="D16" s="30">
        <v>0</v>
      </c>
      <c r="E16" s="30">
        <f>E15</f>
        <v>0</v>
      </c>
      <c r="F16" s="30">
        <f>F15</f>
        <v>0</v>
      </c>
      <c r="G16" s="32">
        <f>G15</f>
        <v>0</v>
      </c>
      <c r="H16" s="32">
        <f>H15</f>
        <v>0</v>
      </c>
      <c r="I16" s="32">
        <v>0</v>
      </c>
    </row>
    <row r="17" spans="1:9" ht="15.75">
      <c r="A17" s="2"/>
      <c r="B17" s="236" t="s">
        <v>14</v>
      </c>
      <c r="C17" s="237"/>
      <c r="D17" s="237"/>
      <c r="E17" s="237"/>
      <c r="F17" s="237"/>
      <c r="G17" s="237"/>
      <c r="H17" s="237"/>
      <c r="I17" s="238"/>
    </row>
    <row r="18" spans="1:9" ht="98.25" customHeight="1">
      <c r="A18" s="2">
        <v>2</v>
      </c>
      <c r="B18" s="3" t="s">
        <v>88</v>
      </c>
      <c r="C18" s="3" t="s">
        <v>48</v>
      </c>
      <c r="D18" s="2">
        <v>0</v>
      </c>
      <c r="E18" s="18">
        <v>0</v>
      </c>
      <c r="F18" s="18">
        <v>0</v>
      </c>
      <c r="G18" s="2">
        <v>0</v>
      </c>
      <c r="H18" s="2">
        <v>0</v>
      </c>
      <c r="I18" s="2">
        <v>0</v>
      </c>
    </row>
    <row r="19" spans="1:9" ht="15.75">
      <c r="A19" s="2"/>
      <c r="B19" s="30" t="s">
        <v>26</v>
      </c>
      <c r="C19" s="30"/>
      <c r="D19" s="30">
        <v>0</v>
      </c>
      <c r="E19" s="31">
        <f>E18</f>
        <v>0</v>
      </c>
      <c r="F19" s="31">
        <f>F18</f>
        <v>0</v>
      </c>
      <c r="G19" s="32">
        <f>G18</f>
        <v>0</v>
      </c>
      <c r="H19" s="32">
        <f>H18</f>
        <v>0</v>
      </c>
      <c r="I19" s="32">
        <f>I18</f>
        <v>0</v>
      </c>
    </row>
    <row r="20" spans="1:9" ht="15.75">
      <c r="A20" s="25"/>
      <c r="B20" s="27" t="s">
        <v>50</v>
      </c>
      <c r="C20" s="27"/>
      <c r="D20" s="27">
        <f aca="true" t="shared" si="0" ref="D20:I20">D16+D19</f>
        <v>0</v>
      </c>
      <c r="E20" s="28">
        <f t="shared" si="0"/>
        <v>0</v>
      </c>
      <c r="F20" s="28">
        <f t="shared" si="0"/>
        <v>0</v>
      </c>
      <c r="G20" s="29">
        <f t="shared" si="0"/>
        <v>0</v>
      </c>
      <c r="H20" s="29">
        <f t="shared" si="0"/>
        <v>0</v>
      </c>
      <c r="I20" s="29">
        <f t="shared" si="0"/>
        <v>0</v>
      </c>
    </row>
    <row r="21" ht="12.75">
      <c r="I21" s="197" t="s">
        <v>124</v>
      </c>
    </row>
  </sheetData>
  <sheetProtection/>
  <mergeCells count="15">
    <mergeCell ref="D1:I1"/>
    <mergeCell ref="D2:I2"/>
    <mergeCell ref="D3:I3"/>
    <mergeCell ref="A11:A12"/>
    <mergeCell ref="B11:B12"/>
    <mergeCell ref="C11:C12"/>
    <mergeCell ref="D11:D12"/>
    <mergeCell ref="D7:I7"/>
    <mergeCell ref="A9:I9"/>
    <mergeCell ref="B14:I14"/>
    <mergeCell ref="B17:I17"/>
    <mergeCell ref="E11:E12"/>
    <mergeCell ref="F11:I11"/>
    <mergeCell ref="D5:I5"/>
    <mergeCell ref="D6:I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202" zoomScaleNormal="202" zoomScalePageLayoutView="0" workbookViewId="0" topLeftCell="C1">
      <selection activeCell="H1" sqref="H1:N1"/>
    </sheetView>
  </sheetViews>
  <sheetFormatPr defaultColWidth="9.140625" defaultRowHeight="12.75"/>
  <cols>
    <col min="1" max="1" width="24.421875" style="0" customWidth="1"/>
    <col min="2" max="2" width="16.28125" style="0" customWidth="1"/>
    <col min="3" max="3" width="15.00390625" style="0" customWidth="1"/>
    <col min="4" max="4" width="5.57421875" style="0" customWidth="1"/>
    <col min="5" max="5" width="5.8515625" style="0" customWidth="1"/>
    <col min="6" max="6" width="4.7109375" style="0" customWidth="1"/>
    <col min="7" max="7" width="5.7109375" style="0" customWidth="1"/>
    <col min="8" max="8" width="10.28125" style="0" customWidth="1"/>
    <col min="9" max="9" width="10.140625" style="0" customWidth="1"/>
    <col min="10" max="10" width="10.421875" style="0" bestFit="1" customWidth="1"/>
    <col min="11" max="11" width="11.421875" style="0" bestFit="1" customWidth="1"/>
    <col min="12" max="12" width="10.140625" style="0" customWidth="1"/>
    <col min="13" max="13" width="14.00390625" style="0" customWidth="1"/>
    <col min="14" max="14" width="12.00390625" style="0" customWidth="1"/>
  </cols>
  <sheetData>
    <row r="1" spans="8:14" ht="18.75">
      <c r="H1" s="245" t="s">
        <v>135</v>
      </c>
      <c r="I1" s="245"/>
      <c r="J1" s="245"/>
      <c r="K1" s="245"/>
      <c r="L1" s="245"/>
      <c r="M1" s="245"/>
      <c r="N1" s="245"/>
    </row>
    <row r="2" spans="8:14" ht="18.75">
      <c r="H2" s="244" t="s">
        <v>125</v>
      </c>
      <c r="I2" s="244"/>
      <c r="J2" s="244"/>
      <c r="K2" s="244"/>
      <c r="L2" s="244"/>
      <c r="M2" s="244"/>
      <c r="N2" s="244"/>
    </row>
    <row r="3" spans="8:14" ht="18.75">
      <c r="H3" s="244" t="s">
        <v>227</v>
      </c>
      <c r="I3" s="244"/>
      <c r="J3" s="244"/>
      <c r="K3" s="244"/>
      <c r="L3" s="244"/>
      <c r="M3" s="244"/>
      <c r="N3" s="244"/>
    </row>
    <row r="4" ht="19.5" customHeight="1"/>
    <row r="5" spans="8:14" ht="18.75">
      <c r="H5" s="244" t="s">
        <v>129</v>
      </c>
      <c r="I5" s="244"/>
      <c r="J5" s="244"/>
      <c r="K5" s="244"/>
      <c r="L5" s="244"/>
      <c r="M5" s="244"/>
      <c r="N5" s="244"/>
    </row>
    <row r="6" spans="8:14" ht="15.75" customHeight="1">
      <c r="H6" s="244" t="s">
        <v>68</v>
      </c>
      <c r="I6" s="244"/>
      <c r="J6" s="244"/>
      <c r="K6" s="244"/>
      <c r="L6" s="244"/>
      <c r="M6" s="244"/>
      <c r="N6" s="244"/>
    </row>
    <row r="7" spans="8:14" ht="59.25" customHeight="1">
      <c r="H7" s="246" t="s">
        <v>218</v>
      </c>
      <c r="I7" s="246"/>
      <c r="J7" s="246"/>
      <c r="K7" s="246"/>
      <c r="L7" s="246"/>
      <c r="M7" s="246"/>
      <c r="N7" s="246"/>
    </row>
    <row r="8" spans="1:14" ht="20.25" customHeight="1">
      <c r="A8" s="304" t="s">
        <v>77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</row>
    <row r="9" spans="1:14" ht="17.25" customHeight="1">
      <c r="A9" s="303" t="s">
        <v>78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1" spans="1:14" ht="12.75" customHeight="1">
      <c r="A11" s="314" t="s">
        <v>30</v>
      </c>
      <c r="B11" s="302" t="s">
        <v>176</v>
      </c>
      <c r="C11" s="302" t="s">
        <v>224</v>
      </c>
      <c r="D11" s="302" t="s">
        <v>69</v>
      </c>
      <c r="E11" s="302"/>
      <c r="F11" s="302"/>
      <c r="G11" s="302"/>
      <c r="H11" s="302" t="s">
        <v>70</v>
      </c>
      <c r="I11" s="302"/>
      <c r="J11" s="302"/>
      <c r="K11" s="302"/>
      <c r="L11" s="302"/>
      <c r="M11" s="302"/>
      <c r="N11" s="302"/>
    </row>
    <row r="12" spans="1:14" ht="12.75" customHeight="1">
      <c r="A12" s="314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</row>
    <row r="13" spans="1:14" ht="12.75" customHeight="1">
      <c r="A13" s="314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</row>
    <row r="14" spans="1:14" ht="12.75" customHeight="1">
      <c r="A14" s="314"/>
      <c r="B14" s="302"/>
      <c r="C14" s="302"/>
      <c r="D14" s="302" t="s">
        <v>33</v>
      </c>
      <c r="E14" s="302" t="s">
        <v>46</v>
      </c>
      <c r="F14" s="302" t="s">
        <v>34</v>
      </c>
      <c r="G14" s="302" t="s">
        <v>35</v>
      </c>
      <c r="H14" s="312" t="s">
        <v>36</v>
      </c>
      <c r="I14" s="307">
        <v>2017</v>
      </c>
      <c r="J14" s="307">
        <v>2018</v>
      </c>
      <c r="K14" s="307">
        <v>2019</v>
      </c>
      <c r="L14" s="307">
        <v>2020</v>
      </c>
      <c r="M14" s="308">
        <v>2021</v>
      </c>
      <c r="N14" s="309">
        <v>2022</v>
      </c>
    </row>
    <row r="15" spans="1:14" ht="140.25" customHeight="1">
      <c r="A15" s="314"/>
      <c r="B15" s="302"/>
      <c r="C15" s="302"/>
      <c r="D15" s="302"/>
      <c r="E15" s="302"/>
      <c r="F15" s="302"/>
      <c r="G15" s="302"/>
      <c r="H15" s="313"/>
      <c r="I15" s="308"/>
      <c r="J15" s="308"/>
      <c r="K15" s="308"/>
      <c r="L15" s="308"/>
      <c r="M15" s="308"/>
      <c r="N15" s="309"/>
    </row>
    <row r="16" spans="1:14" ht="12.75">
      <c r="A16" s="42">
        <v>1</v>
      </c>
      <c r="B16" s="42">
        <v>2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  <c r="I16" s="42">
        <v>9</v>
      </c>
      <c r="J16" s="42">
        <v>10</v>
      </c>
      <c r="K16" s="42">
        <v>11</v>
      </c>
      <c r="L16" s="42">
        <v>12</v>
      </c>
      <c r="M16" s="42">
        <v>13</v>
      </c>
      <c r="N16" s="206">
        <v>14</v>
      </c>
    </row>
    <row r="17" spans="1:14" ht="15.75">
      <c r="A17" s="98"/>
      <c r="B17" s="42"/>
      <c r="C17" s="54" t="s">
        <v>50</v>
      </c>
      <c r="D17" s="54"/>
      <c r="E17" s="54"/>
      <c r="F17" s="54"/>
      <c r="G17" s="54"/>
      <c r="H17" s="224">
        <f>I17+J17+K17+L17+M17+N17</f>
        <v>40627.562795599995</v>
      </c>
      <c r="I17" s="225">
        <f aca="true" t="shared" si="0" ref="I17:N17">I18+I19+I20+I21+I22</f>
        <v>7657.669249999999</v>
      </c>
      <c r="J17" s="225">
        <f t="shared" si="0"/>
        <v>6700.71105</v>
      </c>
      <c r="K17" s="225">
        <f t="shared" si="0"/>
        <v>7035.50899</v>
      </c>
      <c r="L17" s="226">
        <f t="shared" si="0"/>
        <v>7049.9180856</v>
      </c>
      <c r="M17" s="225">
        <f t="shared" si="0"/>
        <v>6864.890869999999</v>
      </c>
      <c r="N17" s="225">
        <f t="shared" si="0"/>
        <v>5318.86455</v>
      </c>
    </row>
    <row r="18" spans="1:14" ht="137.25" customHeight="1">
      <c r="A18" s="310" t="s">
        <v>220</v>
      </c>
      <c r="B18" s="97" t="s">
        <v>80</v>
      </c>
      <c r="C18" s="45" t="s">
        <v>71</v>
      </c>
      <c r="D18" s="6"/>
      <c r="E18" s="6"/>
      <c r="F18" s="6"/>
      <c r="G18" s="6"/>
      <c r="H18" s="55">
        <v>0</v>
      </c>
      <c r="I18" s="55">
        <v>0</v>
      </c>
      <c r="J18" s="56">
        <v>0</v>
      </c>
      <c r="K18" s="56">
        <v>0</v>
      </c>
      <c r="L18" s="56">
        <v>0</v>
      </c>
      <c r="M18" s="56">
        <v>0</v>
      </c>
      <c r="N18" s="6"/>
    </row>
    <row r="19" spans="1:14" ht="91.5" customHeight="1">
      <c r="A19" s="311"/>
      <c r="B19" s="97" t="s">
        <v>41</v>
      </c>
      <c r="C19" s="6"/>
      <c r="D19" s="6"/>
      <c r="E19" s="6"/>
      <c r="F19" s="6"/>
      <c r="G19" s="6"/>
      <c r="H19" s="70">
        <f>I19+J19+K19+L19+M19</f>
        <v>0</v>
      </c>
      <c r="I19" s="71">
        <v>0</v>
      </c>
      <c r="J19" s="71">
        <v>0</v>
      </c>
      <c r="K19" s="71">
        <v>0</v>
      </c>
      <c r="L19" s="71">
        <f>'СВОД ПРИЛОЖЕНИЕ 10'!L31</f>
        <v>0</v>
      </c>
      <c r="M19" s="71">
        <v>0</v>
      </c>
      <c r="N19" s="71">
        <v>0</v>
      </c>
    </row>
    <row r="20" spans="1:14" ht="75" customHeight="1">
      <c r="A20" s="311"/>
      <c r="B20" s="97" t="s">
        <v>43</v>
      </c>
      <c r="C20" s="6"/>
      <c r="D20" s="6"/>
      <c r="E20" s="6"/>
      <c r="F20" s="6"/>
      <c r="G20" s="6"/>
      <c r="H20" s="70">
        <f>I20+J20+K20+L20+M20</f>
        <v>33005.2102456</v>
      </c>
      <c r="I20" s="71">
        <f>'СВОД ПРИЛОЖЕНИЕ 10'!I36</f>
        <v>5565.916249999999</v>
      </c>
      <c r="J20" s="70">
        <f>'СВОД ПРИЛОЖЕНИЕ 10'!J36</f>
        <v>6640.07005</v>
      </c>
      <c r="K20" s="134">
        <f>'СВОД ПРИЛОЖЕНИЕ 10'!K36</f>
        <v>6990.44899</v>
      </c>
      <c r="L20" s="70">
        <f>'СВОД ПРИЛОЖЕНИЕ 10'!L36</f>
        <v>6967.991085600001</v>
      </c>
      <c r="M20" s="70">
        <f>'СВОД ПРИЛОЖЕНИЕ 10'!M36</f>
        <v>6840.783869999999</v>
      </c>
      <c r="N20" s="70">
        <f>'СВОД ПРИЛОЖЕНИЕ 10'!N36</f>
        <v>5007.66355</v>
      </c>
    </row>
    <row r="21" spans="1:14" ht="102">
      <c r="A21" s="311"/>
      <c r="B21" s="97" t="s">
        <v>47</v>
      </c>
      <c r="C21" s="6"/>
      <c r="D21" s="6"/>
      <c r="E21" s="6"/>
      <c r="F21" s="6"/>
      <c r="G21" s="6"/>
      <c r="H21" s="210">
        <f>I21+J21+K21+L21+M21+N21</f>
        <v>792.1110000000001</v>
      </c>
      <c r="I21" s="71">
        <f>'СВОД ПРИЛОЖЕНИЕ 10'!I41</f>
        <v>269.175</v>
      </c>
      <c r="J21" s="70">
        <f>'СВОД ПРИЛОЖЕНИЕ 10'!J38</f>
        <v>60.641000000000005</v>
      </c>
      <c r="K21" s="72">
        <f>'СВОД ПРИЛОЖЕНИЕ 10'!K38</f>
        <v>45.06</v>
      </c>
      <c r="L21" s="210">
        <f>'СВОД ПРИЛОЖЕНИЕ 10'!L38</f>
        <v>81.927</v>
      </c>
      <c r="M21" s="210">
        <f>'СВОД ПРИЛОЖЕНИЕ 10'!M38</f>
        <v>24.107</v>
      </c>
      <c r="N21" s="210">
        <f>'СВОД ПРИЛОЖЕНИЕ 10'!N38</f>
        <v>311.201</v>
      </c>
    </row>
    <row r="22" spans="1:14" ht="139.5" customHeight="1">
      <c r="A22" s="311"/>
      <c r="B22" s="97" t="s">
        <v>101</v>
      </c>
      <c r="C22" s="6"/>
      <c r="D22" s="6"/>
      <c r="E22" s="6"/>
      <c r="F22" s="6"/>
      <c r="G22" s="6"/>
      <c r="H22" s="210">
        <f>I22+J22+K22+L22+M22</f>
        <v>1822.578</v>
      </c>
      <c r="I22" s="221">
        <f>'СВОД ПРИЛОЖЕНИЕ 10'!H46</f>
        <v>1822.578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</row>
    <row r="23" spans="13:14" ht="12.75">
      <c r="M23" s="168"/>
      <c r="N23" s="168" t="s">
        <v>124</v>
      </c>
    </row>
  </sheetData>
  <sheetProtection/>
  <mergeCells count="25">
    <mergeCell ref="A18:A22"/>
    <mergeCell ref="M14:M15"/>
    <mergeCell ref="H14:H15"/>
    <mergeCell ref="I14:I15"/>
    <mergeCell ref="J14:J15"/>
    <mergeCell ref="A11:A15"/>
    <mergeCell ref="B11:B15"/>
    <mergeCell ref="C11:C15"/>
    <mergeCell ref="K14:K15"/>
    <mergeCell ref="H3:N3"/>
    <mergeCell ref="H6:N6"/>
    <mergeCell ref="F14:F15"/>
    <mergeCell ref="H11:N13"/>
    <mergeCell ref="N14:N15"/>
    <mergeCell ref="A9:N9"/>
    <mergeCell ref="H2:N2"/>
    <mergeCell ref="G14:G15"/>
    <mergeCell ref="H7:N7"/>
    <mergeCell ref="H1:N1"/>
    <mergeCell ref="H5:N5"/>
    <mergeCell ref="A8:N8"/>
    <mergeCell ref="D14:D15"/>
    <mergeCell ref="E14:E15"/>
    <mergeCell ref="D11:G13"/>
    <mergeCell ref="L14:L15"/>
  </mergeCells>
  <printOptions/>
  <pageMargins left="0.5118110236220472" right="0.3937007874015748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6.8515625" style="0" customWidth="1"/>
    <col min="2" max="2" width="56.140625" style="0" customWidth="1"/>
    <col min="3" max="3" width="15.140625" style="0" customWidth="1"/>
  </cols>
  <sheetData>
    <row r="2" spans="4:10" ht="18.75">
      <c r="D2" s="266" t="s">
        <v>120</v>
      </c>
      <c r="E2" s="266"/>
      <c r="F2" s="266"/>
      <c r="G2" s="266"/>
      <c r="H2" s="266"/>
      <c r="I2" s="266"/>
      <c r="J2" s="171"/>
    </row>
    <row r="3" spans="4:9" ht="18.75">
      <c r="D3" s="244" t="s">
        <v>125</v>
      </c>
      <c r="E3" s="244"/>
      <c r="F3" s="244"/>
      <c r="G3" s="244"/>
      <c r="H3" s="244"/>
      <c r="I3" s="244"/>
    </row>
    <row r="4" spans="4:9" ht="18.75">
      <c r="D4" s="244" t="s">
        <v>214</v>
      </c>
      <c r="E4" s="244"/>
      <c r="F4" s="244"/>
      <c r="G4" s="244"/>
      <c r="H4" s="244"/>
      <c r="I4" s="244"/>
    </row>
    <row r="5" spans="4:9" ht="12.75">
      <c r="D5" s="278"/>
      <c r="E5" s="278"/>
      <c r="F5" s="278"/>
      <c r="G5" s="278"/>
      <c r="H5" s="278"/>
      <c r="I5" s="278"/>
    </row>
    <row r="6" spans="4:9" ht="18.75">
      <c r="D6" s="244" t="s">
        <v>192</v>
      </c>
      <c r="E6" s="244"/>
      <c r="F6" s="244"/>
      <c r="G6" s="244"/>
      <c r="H6" s="244"/>
      <c r="I6" s="244"/>
    </row>
    <row r="7" spans="4:9" ht="18.75">
      <c r="D7" s="244" t="s">
        <v>68</v>
      </c>
      <c r="E7" s="244"/>
      <c r="F7" s="244"/>
      <c r="G7" s="244"/>
      <c r="H7" s="244"/>
      <c r="I7" s="244"/>
    </row>
    <row r="8" spans="4:9" ht="79.5" customHeight="1">
      <c r="D8" s="246" t="s">
        <v>218</v>
      </c>
      <c r="E8" s="246"/>
      <c r="F8" s="246"/>
      <c r="G8" s="246"/>
      <c r="H8" s="246"/>
      <c r="I8" s="246"/>
    </row>
    <row r="10" spans="1:9" ht="15.75">
      <c r="A10" s="301" t="s">
        <v>178</v>
      </c>
      <c r="B10" s="301"/>
      <c r="C10" s="301"/>
      <c r="D10" s="301"/>
      <c r="E10" s="301"/>
      <c r="F10" s="301"/>
      <c r="G10" s="301"/>
      <c r="H10" s="301"/>
      <c r="I10" s="301"/>
    </row>
    <row r="11" spans="1:9" ht="15.75">
      <c r="A11" s="301" t="s">
        <v>179</v>
      </c>
      <c r="B11" s="301"/>
      <c r="C11" s="301"/>
      <c r="D11" s="301"/>
      <c r="E11" s="301"/>
      <c r="F11" s="301"/>
      <c r="G11" s="301"/>
      <c r="H11" s="301"/>
      <c r="I11" s="301"/>
    </row>
    <row r="12" spans="1:9" ht="15.75">
      <c r="A12" s="301" t="s">
        <v>180</v>
      </c>
      <c r="B12" s="301"/>
      <c r="C12" s="301"/>
      <c r="D12" s="301"/>
      <c r="E12" s="301"/>
      <c r="F12" s="301"/>
      <c r="G12" s="301"/>
      <c r="H12" s="301"/>
      <c r="I12" s="301"/>
    </row>
    <row r="13" spans="1:9" ht="15.7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.75">
      <c r="A14" s="25" t="s">
        <v>181</v>
      </c>
      <c r="B14" s="315" t="s">
        <v>191</v>
      </c>
      <c r="C14" s="315" t="s">
        <v>182</v>
      </c>
      <c r="D14" s="317" t="s">
        <v>183</v>
      </c>
      <c r="E14" s="318"/>
      <c r="F14" s="318"/>
      <c r="G14" s="318"/>
      <c r="H14" s="318"/>
      <c r="I14" s="319"/>
    </row>
    <row r="15" spans="1:9" ht="15.75">
      <c r="A15" s="25"/>
      <c r="B15" s="320"/>
      <c r="C15" s="320"/>
      <c r="D15" s="315" t="s">
        <v>184</v>
      </c>
      <c r="E15" s="315" t="s">
        <v>9</v>
      </c>
      <c r="F15" s="315" t="s">
        <v>12</v>
      </c>
      <c r="G15" s="257" t="s">
        <v>13</v>
      </c>
      <c r="H15" s="315" t="s">
        <v>14</v>
      </c>
      <c r="I15" s="315" t="s">
        <v>15</v>
      </c>
    </row>
    <row r="16" spans="1:9" ht="15.75">
      <c r="A16" s="25"/>
      <c r="B16" s="316"/>
      <c r="C16" s="316"/>
      <c r="D16" s="316"/>
      <c r="E16" s="316"/>
      <c r="F16" s="316"/>
      <c r="G16" s="269"/>
      <c r="H16" s="316"/>
      <c r="I16" s="316"/>
    </row>
    <row r="17" spans="1:9" ht="15.7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10</v>
      </c>
    </row>
    <row r="18" spans="1:9" ht="31.5">
      <c r="A18" s="7">
        <v>1</v>
      </c>
      <c r="B18" s="167" t="s">
        <v>185</v>
      </c>
      <c r="C18" s="7" t="s">
        <v>186</v>
      </c>
      <c r="D18" s="7">
        <v>1</v>
      </c>
      <c r="E18" s="7" t="s">
        <v>187</v>
      </c>
      <c r="F18" s="7" t="s">
        <v>187</v>
      </c>
      <c r="G18" s="7" t="str">
        <f>F18</f>
        <v>-</v>
      </c>
      <c r="H18" s="7" t="s">
        <v>187</v>
      </c>
      <c r="I18" s="7" t="s">
        <v>187</v>
      </c>
    </row>
    <row r="19" spans="1:9" ht="31.5">
      <c r="A19" s="7">
        <v>2</v>
      </c>
      <c r="B19" s="167" t="s">
        <v>188</v>
      </c>
      <c r="C19" s="7" t="s">
        <v>186</v>
      </c>
      <c r="D19" s="7" t="s">
        <v>187</v>
      </c>
      <c r="E19" s="7" t="s">
        <v>187</v>
      </c>
      <c r="F19" s="7" t="s">
        <v>187</v>
      </c>
      <c r="G19" s="7" t="s">
        <v>187</v>
      </c>
      <c r="H19" s="7" t="s">
        <v>187</v>
      </c>
      <c r="I19" s="7" t="s">
        <v>187</v>
      </c>
    </row>
    <row r="20" spans="1:9" ht="47.25">
      <c r="A20" s="7">
        <v>3</v>
      </c>
      <c r="B20" s="167" t="s">
        <v>189</v>
      </c>
      <c r="C20" s="7" t="s">
        <v>186</v>
      </c>
      <c r="D20" s="7">
        <v>6.3</v>
      </c>
      <c r="E20" s="7">
        <v>5.41</v>
      </c>
      <c r="F20" s="7">
        <v>8.93</v>
      </c>
      <c r="G20" s="7">
        <v>3.74</v>
      </c>
      <c r="H20" s="7">
        <v>4.59</v>
      </c>
      <c r="I20" s="7">
        <v>3.14</v>
      </c>
    </row>
    <row r="21" spans="1:9" ht="31.5">
      <c r="A21" s="7">
        <v>4</v>
      </c>
      <c r="B21" s="167" t="s">
        <v>190</v>
      </c>
      <c r="C21" s="7" t="s">
        <v>186</v>
      </c>
      <c r="D21" s="7">
        <v>265.3</v>
      </c>
      <c r="E21" s="7">
        <v>265.3</v>
      </c>
      <c r="F21" s="170">
        <v>266</v>
      </c>
      <c r="G21" s="7">
        <v>267.9</v>
      </c>
      <c r="H21" s="7">
        <v>267.9</v>
      </c>
      <c r="I21" s="7">
        <v>268.9</v>
      </c>
    </row>
    <row r="22" spans="1:9" ht="15.75">
      <c r="A22" s="26"/>
      <c r="B22" s="26"/>
      <c r="C22" s="26"/>
      <c r="D22" s="26"/>
      <c r="E22" s="26"/>
      <c r="F22" s="26"/>
      <c r="G22" s="26"/>
      <c r="H22" s="26"/>
      <c r="I22" s="169" t="s">
        <v>124</v>
      </c>
    </row>
  </sheetData>
  <sheetProtection/>
  <mergeCells count="19">
    <mergeCell ref="D8:I8"/>
    <mergeCell ref="A12:I12"/>
    <mergeCell ref="D14:I14"/>
    <mergeCell ref="D15:D16"/>
    <mergeCell ref="C14:C16"/>
    <mergeCell ref="B14:B16"/>
    <mergeCell ref="E15:E16"/>
    <mergeCell ref="F15:F16"/>
    <mergeCell ref="G15:G16"/>
    <mergeCell ref="D4:I4"/>
    <mergeCell ref="D5:I5"/>
    <mergeCell ref="D2:I2"/>
    <mergeCell ref="I15:I16"/>
    <mergeCell ref="H15:H16"/>
    <mergeCell ref="D3:I3"/>
    <mergeCell ref="D6:I6"/>
    <mergeCell ref="A10:I10"/>
    <mergeCell ref="A11:I11"/>
    <mergeCell ref="D7:I7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75" workbookViewId="0" topLeftCell="A1">
      <selection activeCell="A1" sqref="A1:J20"/>
    </sheetView>
  </sheetViews>
  <sheetFormatPr defaultColWidth="9.140625" defaultRowHeight="12.75"/>
  <cols>
    <col min="1" max="1" width="5.8515625" style="0" customWidth="1"/>
    <col min="2" max="2" width="26.7109375" style="0" customWidth="1"/>
    <col min="3" max="3" width="17.7109375" style="0" customWidth="1"/>
    <col min="4" max="4" width="12.00390625" style="0" customWidth="1"/>
    <col min="5" max="5" width="13.28125" style="0" customWidth="1"/>
    <col min="6" max="6" width="11.28125" style="0" customWidth="1"/>
    <col min="7" max="7" width="13.7109375" style="0" customWidth="1"/>
    <col min="8" max="8" width="12.140625" style="0" customWidth="1"/>
    <col min="9" max="9" width="13.57421875" style="0" customWidth="1"/>
    <col min="10" max="10" width="12.8515625" style="0" customWidth="1"/>
  </cols>
  <sheetData>
    <row r="1" spans="6:11" ht="18.75">
      <c r="F1" s="244" t="s">
        <v>135</v>
      </c>
      <c r="G1" s="244"/>
      <c r="H1" s="244"/>
      <c r="I1" s="244"/>
      <c r="J1" s="244"/>
      <c r="K1" s="215"/>
    </row>
    <row r="2" spans="6:11" ht="18.75">
      <c r="F2" s="244" t="s">
        <v>125</v>
      </c>
      <c r="G2" s="244"/>
      <c r="H2" s="244"/>
      <c r="I2" s="244"/>
      <c r="J2" s="244"/>
      <c r="K2" s="215"/>
    </row>
    <row r="3" spans="6:11" ht="18.75">
      <c r="F3" s="244" t="s">
        <v>214</v>
      </c>
      <c r="G3" s="244"/>
      <c r="H3" s="244"/>
      <c r="I3" s="244"/>
      <c r="J3" s="244"/>
      <c r="K3" s="215"/>
    </row>
    <row r="4" spans="6:11" ht="12.75">
      <c r="F4" s="47"/>
      <c r="G4" s="47"/>
      <c r="H4" s="47"/>
      <c r="I4" s="47"/>
      <c r="J4" s="47"/>
      <c r="K4" s="47"/>
    </row>
    <row r="5" spans="6:10" ht="15" customHeight="1">
      <c r="F5" s="244" t="s">
        <v>205</v>
      </c>
      <c r="G5" s="244"/>
      <c r="H5" s="244"/>
      <c r="I5" s="244"/>
      <c r="J5" s="244"/>
    </row>
    <row r="6" spans="6:10" ht="12.75" customHeight="1">
      <c r="F6" s="244" t="s">
        <v>68</v>
      </c>
      <c r="G6" s="244"/>
      <c r="H6" s="244"/>
      <c r="I6" s="244"/>
      <c r="J6" s="244"/>
    </row>
    <row r="7" spans="1:10" ht="73.5" customHeight="1">
      <c r="A7" s="26"/>
      <c r="B7" s="26"/>
      <c r="C7" s="26"/>
      <c r="D7" s="26"/>
      <c r="E7" s="26"/>
      <c r="F7" s="246" t="s">
        <v>216</v>
      </c>
      <c r="G7" s="246"/>
      <c r="H7" s="246"/>
      <c r="I7" s="246"/>
      <c r="J7" s="246"/>
    </row>
    <row r="8" spans="1:10" ht="25.5" customHeight="1">
      <c r="A8" s="26"/>
      <c r="B8" s="248" t="s">
        <v>54</v>
      </c>
      <c r="C8" s="248"/>
      <c r="D8" s="248"/>
      <c r="E8" s="248"/>
      <c r="F8" s="248"/>
      <c r="G8" s="248"/>
      <c r="H8" s="248"/>
      <c r="I8" s="105"/>
      <c r="J8" s="26"/>
    </row>
    <row r="9" spans="1:10" ht="8.2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5.75">
      <c r="A10" s="239" t="s">
        <v>0</v>
      </c>
      <c r="B10" s="239" t="s">
        <v>1</v>
      </c>
      <c r="C10" s="239" t="s">
        <v>2</v>
      </c>
      <c r="D10" s="239" t="s">
        <v>3</v>
      </c>
      <c r="E10" s="239" t="s">
        <v>23</v>
      </c>
      <c r="F10" s="241" t="s">
        <v>24</v>
      </c>
      <c r="G10" s="242"/>
      <c r="H10" s="242"/>
      <c r="I10" s="242"/>
      <c r="J10" s="243"/>
    </row>
    <row r="11" spans="1:10" ht="31.5">
      <c r="A11" s="240"/>
      <c r="B11" s="240"/>
      <c r="C11" s="240"/>
      <c r="D11" s="240"/>
      <c r="E11" s="240"/>
      <c r="F11" s="2" t="s">
        <v>6</v>
      </c>
      <c r="G11" s="2" t="s">
        <v>25</v>
      </c>
      <c r="H11" s="2" t="s">
        <v>7</v>
      </c>
      <c r="I11" s="2" t="s">
        <v>49</v>
      </c>
      <c r="J11" s="2" t="s">
        <v>8</v>
      </c>
    </row>
    <row r="12" spans="1:10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/>
      <c r="J12" s="2">
        <v>9</v>
      </c>
    </row>
    <row r="13" spans="1:10" ht="15.75">
      <c r="A13" s="2"/>
      <c r="B13" s="236" t="s">
        <v>14</v>
      </c>
      <c r="C13" s="237"/>
      <c r="D13" s="237"/>
      <c r="E13" s="237"/>
      <c r="F13" s="237"/>
      <c r="G13" s="237"/>
      <c r="H13" s="237"/>
      <c r="I13" s="237"/>
      <c r="J13" s="238"/>
    </row>
    <row r="14" spans="1:10" ht="84" customHeight="1">
      <c r="A14" s="2">
        <v>1</v>
      </c>
      <c r="B14" s="3" t="s">
        <v>28</v>
      </c>
      <c r="C14" s="3" t="s">
        <v>48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10" ht="15.75">
      <c r="A15" s="2"/>
      <c r="B15" s="30" t="s">
        <v>26</v>
      </c>
      <c r="C15" s="30"/>
      <c r="D15" s="30">
        <v>0</v>
      </c>
      <c r="E15" s="30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</row>
    <row r="16" spans="1:10" ht="15.75">
      <c r="A16" s="2"/>
      <c r="B16" s="236" t="s">
        <v>15</v>
      </c>
      <c r="C16" s="237"/>
      <c r="D16" s="237"/>
      <c r="E16" s="237"/>
      <c r="F16" s="237"/>
      <c r="G16" s="237"/>
      <c r="H16" s="237"/>
      <c r="I16" s="237"/>
      <c r="J16" s="238"/>
    </row>
    <row r="17" spans="1:10" ht="108.75" customHeight="1">
      <c r="A17" s="2">
        <v>2</v>
      </c>
      <c r="B17" s="3" t="s">
        <v>29</v>
      </c>
      <c r="C17" s="3" t="s">
        <v>48</v>
      </c>
      <c r="D17" s="2">
        <v>0</v>
      </c>
      <c r="E17" s="5">
        <v>0</v>
      </c>
      <c r="F17" s="5">
        <v>0</v>
      </c>
      <c r="G17" s="2">
        <v>0</v>
      </c>
      <c r="H17" s="2">
        <v>0</v>
      </c>
      <c r="I17" s="2">
        <v>0</v>
      </c>
      <c r="J17" s="2">
        <v>0</v>
      </c>
    </row>
    <row r="18" spans="1:10" ht="15.75">
      <c r="A18" s="2"/>
      <c r="B18" s="30" t="s">
        <v>26</v>
      </c>
      <c r="C18" s="30"/>
      <c r="D18" s="30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ht="15.75">
      <c r="A19" s="25"/>
      <c r="B19" s="27" t="s">
        <v>50</v>
      </c>
      <c r="C19" s="27"/>
      <c r="D19" s="27">
        <f aca="true" t="shared" si="0" ref="D19:J19">D15+D18</f>
        <v>0</v>
      </c>
      <c r="E19" s="28">
        <f t="shared" si="0"/>
        <v>0</v>
      </c>
      <c r="F19" s="29">
        <f t="shared" si="0"/>
        <v>0</v>
      </c>
      <c r="G19" s="29">
        <f t="shared" si="0"/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</row>
    <row r="20" ht="12.75">
      <c r="J20" s="197" t="s">
        <v>124</v>
      </c>
    </row>
  </sheetData>
  <sheetProtection/>
  <mergeCells count="15">
    <mergeCell ref="F6:J6"/>
    <mergeCell ref="F5:J5"/>
    <mergeCell ref="F7:J7"/>
    <mergeCell ref="F1:J1"/>
    <mergeCell ref="F2:J2"/>
    <mergeCell ref="F3:J3"/>
    <mergeCell ref="B16:J16"/>
    <mergeCell ref="B8:H8"/>
    <mergeCell ref="E10:E11"/>
    <mergeCell ref="F10:J10"/>
    <mergeCell ref="A10:A11"/>
    <mergeCell ref="B10:B11"/>
    <mergeCell ref="C10:C11"/>
    <mergeCell ref="D10:D11"/>
    <mergeCell ref="B13:J13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124" zoomScaleNormal="124" workbookViewId="0" topLeftCell="A1">
      <pane ySplit="11" topLeftCell="A48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1" width="5.8515625" style="0" customWidth="1"/>
    <col min="2" max="2" width="59.28125" style="0" customWidth="1"/>
    <col min="3" max="3" width="22.28125" style="0" customWidth="1"/>
    <col min="4" max="4" width="14.7109375" style="0" customWidth="1"/>
    <col min="5" max="5" width="12.421875" style="0" customWidth="1"/>
    <col min="6" max="6" width="13.421875" style="0" customWidth="1"/>
    <col min="7" max="7" width="13.57421875" style="0" customWidth="1"/>
    <col min="8" max="8" width="12.421875" style="0" customWidth="1"/>
    <col min="9" max="9" width="12.57421875" style="0" customWidth="1"/>
    <col min="11" max="11" width="13.140625" style="0" bestFit="1" customWidth="1"/>
    <col min="12" max="12" width="11.7109375" style="0" bestFit="1" customWidth="1"/>
    <col min="13" max="13" width="10.421875" style="0" bestFit="1" customWidth="1"/>
    <col min="14" max="15" width="11.00390625" style="0" bestFit="1" customWidth="1"/>
  </cols>
  <sheetData>
    <row r="1" spans="6:9" ht="18.75">
      <c r="F1" s="245" t="s">
        <v>225</v>
      </c>
      <c r="G1" s="245"/>
      <c r="H1" s="245"/>
      <c r="I1" s="245"/>
    </row>
    <row r="2" spans="6:9" ht="18.75">
      <c r="F2" s="245" t="s">
        <v>122</v>
      </c>
      <c r="G2" s="245"/>
      <c r="H2" s="245"/>
      <c r="I2" s="245"/>
    </row>
    <row r="3" spans="6:9" ht="18.75">
      <c r="F3" s="245" t="s">
        <v>226</v>
      </c>
      <c r="G3" s="245"/>
      <c r="H3" s="245"/>
      <c r="I3" s="245"/>
    </row>
    <row r="4" spans="6:9" ht="18.75">
      <c r="F4" s="86"/>
      <c r="G4" s="86"/>
      <c r="H4" s="86"/>
      <c r="I4" s="86"/>
    </row>
    <row r="5" spans="6:9" ht="15" customHeight="1">
      <c r="F5" s="244" t="s">
        <v>123</v>
      </c>
      <c r="G5" s="244"/>
      <c r="H5" s="244"/>
      <c r="I5" s="244"/>
    </row>
    <row r="6" spans="6:9" ht="12.75" customHeight="1">
      <c r="F6" s="244" t="s">
        <v>68</v>
      </c>
      <c r="G6" s="244"/>
      <c r="H6" s="244"/>
      <c r="I6" s="244"/>
    </row>
    <row r="7" spans="6:9" ht="76.5" customHeight="1">
      <c r="F7" s="246" t="s">
        <v>216</v>
      </c>
      <c r="G7" s="246"/>
      <c r="H7" s="246"/>
      <c r="I7" s="246"/>
    </row>
    <row r="8" spans="1:9" ht="19.5" customHeight="1">
      <c r="A8" s="40"/>
      <c r="B8" s="250" t="s">
        <v>55</v>
      </c>
      <c r="C8" s="250"/>
      <c r="D8" s="250"/>
      <c r="E8" s="250"/>
      <c r="F8" s="250"/>
      <c r="G8" s="250"/>
      <c r="H8" s="250"/>
      <c r="I8" s="250"/>
    </row>
    <row r="9" spans="1:9" ht="6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15.75">
      <c r="A10" s="239" t="s">
        <v>0</v>
      </c>
      <c r="B10" s="239" t="s">
        <v>1</v>
      </c>
      <c r="C10" s="239" t="s">
        <v>2</v>
      </c>
      <c r="D10" s="239" t="s">
        <v>3</v>
      </c>
      <c r="E10" s="239" t="s">
        <v>56</v>
      </c>
      <c r="F10" s="239" t="s">
        <v>4</v>
      </c>
      <c r="G10" s="253" t="s">
        <v>5</v>
      </c>
      <c r="H10" s="253"/>
      <c r="I10" s="253"/>
    </row>
    <row r="11" spans="1:9" ht="31.5">
      <c r="A11" s="240"/>
      <c r="B11" s="240"/>
      <c r="C11" s="240"/>
      <c r="D11" s="240"/>
      <c r="E11" s="240"/>
      <c r="F11" s="240"/>
      <c r="G11" s="2" t="s">
        <v>6</v>
      </c>
      <c r="H11" s="2" t="s">
        <v>7</v>
      </c>
      <c r="I11" s="2" t="s">
        <v>49</v>
      </c>
    </row>
    <row r="12" spans="1:9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</row>
    <row r="13" spans="1:9" ht="20.25" customHeight="1">
      <c r="A13" s="2"/>
      <c r="B13" s="236" t="s">
        <v>9</v>
      </c>
      <c r="C13" s="237"/>
      <c r="D13" s="237"/>
      <c r="E13" s="237"/>
      <c r="F13" s="237"/>
      <c r="G13" s="237"/>
      <c r="H13" s="237"/>
      <c r="I13" s="238"/>
    </row>
    <row r="14" spans="1:9" ht="53.25" customHeight="1">
      <c r="A14" s="2">
        <v>1</v>
      </c>
      <c r="B14" s="84" t="s">
        <v>90</v>
      </c>
      <c r="C14" s="2" t="s">
        <v>10</v>
      </c>
      <c r="D14" s="2">
        <v>0.585</v>
      </c>
      <c r="E14" s="2">
        <v>2400</v>
      </c>
      <c r="F14" s="2">
        <v>1458.198</v>
      </c>
      <c r="G14" s="2">
        <v>1458.198</v>
      </c>
      <c r="H14" s="2">
        <v>0</v>
      </c>
      <c r="I14" s="2">
        <v>1458.198</v>
      </c>
    </row>
    <row r="15" spans="1:9" ht="49.5" customHeight="1">
      <c r="A15" s="2">
        <v>2</v>
      </c>
      <c r="B15" s="46" t="s">
        <v>91</v>
      </c>
      <c r="C15" s="2" t="s">
        <v>10</v>
      </c>
      <c r="D15" s="4">
        <v>0.72</v>
      </c>
      <c r="E15" s="41">
        <v>2898</v>
      </c>
      <c r="F15" s="83">
        <v>1442.96625</v>
      </c>
      <c r="G15" s="83">
        <v>1442.96625</v>
      </c>
      <c r="H15" s="2">
        <v>0</v>
      </c>
      <c r="I15" s="83">
        <v>1442.96625</v>
      </c>
    </row>
    <row r="16" spans="1:9" ht="50.25" customHeight="1">
      <c r="A16" s="2">
        <v>3</v>
      </c>
      <c r="B16" s="46" t="s">
        <v>92</v>
      </c>
      <c r="C16" s="2" t="s">
        <v>11</v>
      </c>
      <c r="D16" s="4">
        <v>0.87</v>
      </c>
      <c r="E16" s="41">
        <v>2738</v>
      </c>
      <c r="F16" s="2">
        <v>2228.632</v>
      </c>
      <c r="G16" s="2">
        <v>2228.632</v>
      </c>
      <c r="H16" s="2">
        <v>0</v>
      </c>
      <c r="I16" s="2">
        <v>2228.632</v>
      </c>
    </row>
    <row r="17" spans="1:9" ht="52.5" customHeight="1">
      <c r="A17" s="2">
        <v>4</v>
      </c>
      <c r="B17" s="46" t="s">
        <v>93</v>
      </c>
      <c r="C17" s="2" t="s">
        <v>11</v>
      </c>
      <c r="D17" s="4">
        <v>0.047</v>
      </c>
      <c r="E17" s="41">
        <v>395</v>
      </c>
      <c r="F17" s="4">
        <v>436.12</v>
      </c>
      <c r="G17" s="4">
        <v>436.12</v>
      </c>
      <c r="H17" s="2">
        <v>0</v>
      </c>
      <c r="I17" s="4">
        <v>436.12</v>
      </c>
    </row>
    <row r="18" spans="1:9" ht="21" customHeight="1">
      <c r="A18" s="2"/>
      <c r="B18" s="2"/>
      <c r="C18" s="2"/>
      <c r="D18" s="4">
        <f aca="true" t="shared" si="0" ref="D18:I18">D14+D15+D16+D17</f>
        <v>2.222</v>
      </c>
      <c r="E18" s="41">
        <f t="shared" si="0"/>
        <v>8431</v>
      </c>
      <c r="F18" s="83">
        <f t="shared" si="0"/>
        <v>5565.916249999999</v>
      </c>
      <c r="G18" s="83">
        <f t="shared" si="0"/>
        <v>5565.916249999999</v>
      </c>
      <c r="H18" s="4">
        <f t="shared" si="0"/>
        <v>0</v>
      </c>
      <c r="I18" s="83">
        <f t="shared" si="0"/>
        <v>5565.916249999999</v>
      </c>
    </row>
    <row r="19" spans="1:9" ht="15.75">
      <c r="A19" s="2"/>
      <c r="B19" s="21" t="s">
        <v>16</v>
      </c>
      <c r="C19" s="21"/>
      <c r="D19" s="19">
        <f aca="true" t="shared" si="1" ref="D19:I19">D18</f>
        <v>2.222</v>
      </c>
      <c r="E19" s="91">
        <f t="shared" si="1"/>
        <v>8431</v>
      </c>
      <c r="F19" s="92">
        <f t="shared" si="1"/>
        <v>5565.916249999999</v>
      </c>
      <c r="G19" s="92">
        <f t="shared" si="1"/>
        <v>5565.916249999999</v>
      </c>
      <c r="H19" s="19">
        <f t="shared" si="1"/>
        <v>0</v>
      </c>
      <c r="I19" s="92">
        <f t="shared" si="1"/>
        <v>5565.916249999999</v>
      </c>
    </row>
    <row r="20" spans="1:9" ht="15.75">
      <c r="A20" s="2"/>
      <c r="B20" s="236" t="s">
        <v>12</v>
      </c>
      <c r="C20" s="237"/>
      <c r="D20" s="237"/>
      <c r="E20" s="237"/>
      <c r="F20" s="237"/>
      <c r="G20" s="237"/>
      <c r="H20" s="237"/>
      <c r="I20" s="237"/>
    </row>
    <row r="21" spans="1:9" ht="49.5" customHeight="1">
      <c r="A21" s="2">
        <v>5</v>
      </c>
      <c r="B21" s="93" t="s">
        <v>130</v>
      </c>
      <c r="C21" s="2" t="s">
        <v>11</v>
      </c>
      <c r="D21" s="2">
        <v>1.099</v>
      </c>
      <c r="E21" s="2">
        <v>4383</v>
      </c>
      <c r="F21" s="2">
        <v>3357.211</v>
      </c>
      <c r="G21" s="2">
        <f>H21+I21</f>
        <v>3357.211</v>
      </c>
      <c r="H21" s="2">
        <v>0</v>
      </c>
      <c r="I21" s="2">
        <v>3357.211</v>
      </c>
    </row>
    <row r="22" spans="1:9" ht="49.5" customHeight="1">
      <c r="A22" s="2">
        <v>6</v>
      </c>
      <c r="B22" s="46" t="s">
        <v>22</v>
      </c>
      <c r="C22" s="2" t="s">
        <v>11</v>
      </c>
      <c r="D22" s="4">
        <v>0.527</v>
      </c>
      <c r="E22" s="41">
        <v>2198</v>
      </c>
      <c r="F22" s="2">
        <v>2056.75753</v>
      </c>
      <c r="G22" s="2">
        <v>2056.75753</v>
      </c>
      <c r="H22" s="2">
        <v>0</v>
      </c>
      <c r="I22" s="2">
        <v>2056.75753</v>
      </c>
    </row>
    <row r="23" spans="1:9" ht="50.25" customHeight="1">
      <c r="A23" s="2">
        <v>7</v>
      </c>
      <c r="B23" s="46" t="s">
        <v>133</v>
      </c>
      <c r="C23" s="2" t="s">
        <v>11</v>
      </c>
      <c r="D23" s="4">
        <v>1.993</v>
      </c>
      <c r="E23" s="41">
        <v>9953</v>
      </c>
      <c r="F23" s="83">
        <v>6988.60652</v>
      </c>
      <c r="G23" s="83">
        <v>6988.60652</v>
      </c>
      <c r="H23" s="4">
        <v>6918.72</v>
      </c>
      <c r="I23" s="83">
        <v>69.88652</v>
      </c>
    </row>
    <row r="24" spans="1:9" ht="49.5" customHeight="1">
      <c r="A24" s="2">
        <v>8</v>
      </c>
      <c r="B24" s="46" t="s">
        <v>138</v>
      </c>
      <c r="C24" s="2" t="s">
        <v>10</v>
      </c>
      <c r="D24" s="4">
        <v>0.55</v>
      </c>
      <c r="E24" s="41">
        <v>2265</v>
      </c>
      <c r="F24" s="2">
        <v>1084.022</v>
      </c>
      <c r="G24" s="4">
        <f>H24+I24</f>
        <v>1084.022</v>
      </c>
      <c r="H24" s="2">
        <v>0</v>
      </c>
      <c r="I24" s="2">
        <v>1084.022</v>
      </c>
    </row>
    <row r="25" spans="1:9" ht="49.5" customHeight="1">
      <c r="A25" s="48">
        <v>9</v>
      </c>
      <c r="B25" s="100" t="s">
        <v>137</v>
      </c>
      <c r="C25" s="2" t="s">
        <v>11</v>
      </c>
      <c r="D25" s="4">
        <v>0.485</v>
      </c>
      <c r="E25" s="41">
        <v>3922</v>
      </c>
      <c r="F25" s="2">
        <v>2772.193</v>
      </c>
      <c r="G25" s="4">
        <f>H25+I25</f>
        <v>2772.193</v>
      </c>
      <c r="H25" s="5">
        <v>2700</v>
      </c>
      <c r="I25" s="2">
        <v>72.193</v>
      </c>
    </row>
    <row r="26" spans="1:9" ht="15.75">
      <c r="A26" s="2"/>
      <c r="B26" s="3"/>
      <c r="C26" s="2"/>
      <c r="D26" s="4">
        <f aca="true" t="shared" si="2" ref="D26:I26">D21+D22+D23+D24+D25</f>
        <v>4.654</v>
      </c>
      <c r="E26" s="41">
        <f t="shared" si="2"/>
        <v>22721</v>
      </c>
      <c r="F26" s="83">
        <f t="shared" si="2"/>
        <v>16258.79005</v>
      </c>
      <c r="G26" s="83">
        <f t="shared" si="2"/>
        <v>16258.79005</v>
      </c>
      <c r="H26" s="4">
        <f t="shared" si="2"/>
        <v>9618.720000000001</v>
      </c>
      <c r="I26" s="83">
        <f t="shared" si="2"/>
        <v>6640.07005</v>
      </c>
    </row>
    <row r="27" spans="1:9" ht="15.75">
      <c r="A27" s="2"/>
      <c r="B27" s="21" t="s">
        <v>17</v>
      </c>
      <c r="C27" s="21"/>
      <c r="D27" s="19">
        <f aca="true" t="shared" si="3" ref="D27:I27">D26</f>
        <v>4.654</v>
      </c>
      <c r="E27" s="91">
        <f t="shared" si="3"/>
        <v>22721</v>
      </c>
      <c r="F27" s="92">
        <f t="shared" si="3"/>
        <v>16258.79005</v>
      </c>
      <c r="G27" s="92">
        <f t="shared" si="3"/>
        <v>16258.79005</v>
      </c>
      <c r="H27" s="19">
        <f t="shared" si="3"/>
        <v>9618.720000000001</v>
      </c>
      <c r="I27" s="92">
        <f t="shared" si="3"/>
        <v>6640.07005</v>
      </c>
    </row>
    <row r="28" spans="1:9" ht="15.75">
      <c r="A28" s="2"/>
      <c r="B28" s="251" t="s">
        <v>13</v>
      </c>
      <c r="C28" s="252"/>
      <c r="D28" s="252"/>
      <c r="E28" s="252"/>
      <c r="F28" s="252"/>
      <c r="G28" s="252"/>
      <c r="H28" s="252"/>
      <c r="I28" s="252"/>
    </row>
    <row r="29" spans="1:9" ht="47.25">
      <c r="A29" s="2">
        <v>10</v>
      </c>
      <c r="B29" s="100" t="s">
        <v>150</v>
      </c>
      <c r="C29" s="48" t="s">
        <v>11</v>
      </c>
      <c r="D29" s="107">
        <v>0.783</v>
      </c>
      <c r="E29" s="108">
        <v>3164</v>
      </c>
      <c r="F29" s="135">
        <f>G29</f>
        <v>2482.553</v>
      </c>
      <c r="G29" s="135">
        <f>H29+I29</f>
        <v>2482.553</v>
      </c>
      <c r="H29" s="48">
        <v>0</v>
      </c>
      <c r="I29" s="135">
        <v>2482.553</v>
      </c>
    </row>
    <row r="30" spans="1:9" ht="45.75" customHeight="1">
      <c r="A30" s="2">
        <v>11</v>
      </c>
      <c r="B30" s="46" t="s">
        <v>151</v>
      </c>
      <c r="C30" s="48" t="s">
        <v>11</v>
      </c>
      <c r="D30" s="107">
        <v>0.737</v>
      </c>
      <c r="E30" s="108">
        <v>3806</v>
      </c>
      <c r="F30" s="48">
        <f>G30</f>
        <v>4496.059</v>
      </c>
      <c r="G30" s="151">
        <f>H30+I30</f>
        <v>4496.059</v>
      </c>
      <c r="H30" s="48">
        <v>0</v>
      </c>
      <c r="I30" s="48">
        <v>4496.059</v>
      </c>
    </row>
    <row r="31" spans="1:13" ht="45.75" customHeight="1">
      <c r="A31" s="2">
        <v>12</v>
      </c>
      <c r="B31" s="46" t="s">
        <v>159</v>
      </c>
      <c r="C31" s="2" t="s">
        <v>10</v>
      </c>
      <c r="D31" s="107">
        <v>0.45</v>
      </c>
      <c r="E31" s="108">
        <v>1800</v>
      </c>
      <c r="F31" s="48">
        <f>G31</f>
        <v>1183.699</v>
      </c>
      <c r="G31" s="151">
        <f>H31+I31</f>
        <v>1183.699</v>
      </c>
      <c r="H31" s="48">
        <v>1171.86201</v>
      </c>
      <c r="I31" s="48">
        <v>11.83699</v>
      </c>
      <c r="M31" s="81"/>
    </row>
    <row r="32" spans="1:9" ht="15.75">
      <c r="A32" s="2"/>
      <c r="B32" s="3"/>
      <c r="C32" s="2"/>
      <c r="D32" s="4">
        <f>D29+D30+D31</f>
        <v>1.97</v>
      </c>
      <c r="E32" s="41">
        <f>E29+E30+E31</f>
        <v>8770</v>
      </c>
      <c r="F32" s="4">
        <f>F29+F30+F31</f>
        <v>8162.311</v>
      </c>
      <c r="G32" s="165">
        <f>H32+I32</f>
        <v>8162.311</v>
      </c>
      <c r="H32" s="83">
        <f>H29+H30+H31</f>
        <v>1171.86201</v>
      </c>
      <c r="I32" s="83">
        <f>I29+I30+I31</f>
        <v>6990.44899</v>
      </c>
    </row>
    <row r="33" spans="1:9" ht="15.75">
      <c r="A33" s="2"/>
      <c r="B33" s="21" t="s">
        <v>18</v>
      </c>
      <c r="C33" s="21"/>
      <c r="D33" s="19">
        <f aca="true" t="shared" si="4" ref="D33:I33">D32</f>
        <v>1.97</v>
      </c>
      <c r="E33" s="91">
        <f t="shared" si="4"/>
        <v>8770</v>
      </c>
      <c r="F33" s="19">
        <f>F32</f>
        <v>8162.311</v>
      </c>
      <c r="G33" s="152">
        <f>H33+I33</f>
        <v>8162.311</v>
      </c>
      <c r="H33" s="92">
        <f t="shared" si="4"/>
        <v>1171.86201</v>
      </c>
      <c r="I33" s="92">
        <f t="shared" si="4"/>
        <v>6990.44899</v>
      </c>
    </row>
    <row r="34" spans="1:9" ht="15.75">
      <c r="A34" s="2"/>
      <c r="B34" s="236" t="s">
        <v>14</v>
      </c>
      <c r="C34" s="237"/>
      <c r="D34" s="237"/>
      <c r="E34" s="237"/>
      <c r="F34" s="237"/>
      <c r="G34" s="237"/>
      <c r="H34" s="237"/>
      <c r="I34" s="237"/>
    </row>
    <row r="35" spans="1:9" ht="67.5" customHeight="1">
      <c r="A35" s="48">
        <v>13</v>
      </c>
      <c r="B35" s="46" t="s">
        <v>167</v>
      </c>
      <c r="C35" s="2" t="s">
        <v>11</v>
      </c>
      <c r="D35" s="4">
        <v>0.23</v>
      </c>
      <c r="E35" s="41">
        <v>5062</v>
      </c>
      <c r="F35" s="2">
        <v>3842.197</v>
      </c>
      <c r="G35" s="2">
        <v>3842.197</v>
      </c>
      <c r="H35" s="2">
        <f>G35*99/100</f>
        <v>3803.7750300000002</v>
      </c>
      <c r="I35" s="2">
        <f>G35*1/100</f>
        <v>38.42197</v>
      </c>
    </row>
    <row r="36" spans="1:9" ht="57" customHeight="1">
      <c r="A36" s="48">
        <v>14</v>
      </c>
      <c r="B36" s="46" t="s">
        <v>166</v>
      </c>
      <c r="C36" s="2" t="s">
        <v>11</v>
      </c>
      <c r="D36" s="4">
        <v>0.55</v>
      </c>
      <c r="E36" s="41">
        <v>3341</v>
      </c>
      <c r="F36" s="2">
        <v>2116.489</v>
      </c>
      <c r="G36" s="2">
        <v>2116.489</v>
      </c>
      <c r="H36" s="2">
        <f>G36*99/100</f>
        <v>2095.32411</v>
      </c>
      <c r="I36" s="2">
        <f>G36*1/100</f>
        <v>21.16489</v>
      </c>
    </row>
    <row r="37" spans="1:9" ht="54" customHeight="1">
      <c r="A37" s="48">
        <v>15</v>
      </c>
      <c r="B37" s="46" t="s">
        <v>168</v>
      </c>
      <c r="C37" s="2" t="s">
        <v>11</v>
      </c>
      <c r="D37" s="4">
        <v>0.326</v>
      </c>
      <c r="E37" s="41">
        <v>1420</v>
      </c>
      <c r="F37" s="2">
        <v>1805.352</v>
      </c>
      <c r="G37" s="2">
        <v>1805.352</v>
      </c>
      <c r="H37" s="2"/>
      <c r="I37" s="2">
        <v>1805.352</v>
      </c>
    </row>
    <row r="38" spans="1:9" ht="74.25" customHeight="1">
      <c r="A38" s="48">
        <v>16</v>
      </c>
      <c r="B38" s="46" t="s">
        <v>174</v>
      </c>
      <c r="C38" s="2" t="s">
        <v>10</v>
      </c>
      <c r="D38" s="4">
        <v>0.35</v>
      </c>
      <c r="E38" s="41">
        <v>1320</v>
      </c>
      <c r="F38" s="2">
        <v>805.093</v>
      </c>
      <c r="G38" s="2">
        <v>805.093</v>
      </c>
      <c r="H38" s="2"/>
      <c r="I38" s="2">
        <v>805.093</v>
      </c>
    </row>
    <row r="39" spans="1:9" ht="63" customHeight="1">
      <c r="A39" s="48">
        <v>17</v>
      </c>
      <c r="B39" s="46" t="s">
        <v>169</v>
      </c>
      <c r="C39" s="2" t="s">
        <v>11</v>
      </c>
      <c r="D39" s="4">
        <v>0.516</v>
      </c>
      <c r="E39" s="41">
        <v>1629</v>
      </c>
      <c r="F39" s="2">
        <v>2419.501</v>
      </c>
      <c r="G39" s="2">
        <v>2419.501</v>
      </c>
      <c r="H39" s="2"/>
      <c r="I39" s="2">
        <v>2419.501</v>
      </c>
    </row>
    <row r="40" spans="1:9" ht="63" customHeight="1">
      <c r="A40" s="48">
        <v>18</v>
      </c>
      <c r="B40" s="46" t="s">
        <v>173</v>
      </c>
      <c r="C40" s="2" t="s">
        <v>11</v>
      </c>
      <c r="D40" s="4">
        <v>0.368</v>
      </c>
      <c r="E40" s="41">
        <v>1518</v>
      </c>
      <c r="F40" s="2">
        <v>1851.113</v>
      </c>
      <c r="G40" s="2">
        <v>1851.113</v>
      </c>
      <c r="H40" s="2"/>
      <c r="I40" s="2">
        <v>1851.113</v>
      </c>
    </row>
    <row r="41" spans="1:9" ht="49.5" customHeight="1">
      <c r="A41" s="48">
        <v>19</v>
      </c>
      <c r="B41" s="46" t="s">
        <v>177</v>
      </c>
      <c r="C41" s="2" t="s">
        <v>10</v>
      </c>
      <c r="D41" s="4">
        <v>0.786</v>
      </c>
      <c r="E41" s="41">
        <v>3686</v>
      </c>
      <c r="F41" s="2">
        <v>2734.52256</v>
      </c>
      <c r="G41" s="2">
        <v>2734.52256</v>
      </c>
      <c r="H41" s="2">
        <f>G41*99/100</f>
        <v>2707.1773344</v>
      </c>
      <c r="I41" s="83">
        <f>G41*1/100</f>
        <v>27.3452256</v>
      </c>
    </row>
    <row r="42" spans="1:9" ht="15.75">
      <c r="A42" s="2"/>
      <c r="B42" s="3"/>
      <c r="C42" s="2"/>
      <c r="D42" s="4">
        <f aca="true" t="shared" si="5" ref="D42:I42">D35+D36+D37+D38+D39+D40+D41</f>
        <v>3.126</v>
      </c>
      <c r="E42" s="41">
        <f t="shared" si="5"/>
        <v>17976</v>
      </c>
      <c r="F42" s="4">
        <f t="shared" si="5"/>
        <v>15574.267559999998</v>
      </c>
      <c r="G42" s="4">
        <f t="shared" si="5"/>
        <v>15574.267559999998</v>
      </c>
      <c r="H42" s="228">
        <f>H35+H36+H37+H38+H39+H40+H41</f>
        <v>8606.2764744</v>
      </c>
      <c r="I42" s="164">
        <f t="shared" si="5"/>
        <v>6967.991085600001</v>
      </c>
    </row>
    <row r="43" spans="1:11" ht="15.75">
      <c r="A43" s="2"/>
      <c r="B43" s="20" t="s">
        <v>19</v>
      </c>
      <c r="C43" s="21"/>
      <c r="D43" s="19">
        <f aca="true" t="shared" si="6" ref="D43:I43">D42</f>
        <v>3.126</v>
      </c>
      <c r="E43" s="91">
        <f t="shared" si="6"/>
        <v>17976</v>
      </c>
      <c r="F43" s="19">
        <f t="shared" si="6"/>
        <v>15574.267559999998</v>
      </c>
      <c r="G43" s="19">
        <f t="shared" si="6"/>
        <v>15574.267559999998</v>
      </c>
      <c r="H43" s="92">
        <f t="shared" si="6"/>
        <v>8606.2764744</v>
      </c>
      <c r="I43" s="166">
        <f t="shared" si="6"/>
        <v>6967.991085600001</v>
      </c>
      <c r="K43" s="195"/>
    </row>
    <row r="44" spans="1:13" ht="15.75">
      <c r="A44" s="2"/>
      <c r="B44" s="249" t="s">
        <v>15</v>
      </c>
      <c r="C44" s="249"/>
      <c r="D44" s="249"/>
      <c r="E44" s="249"/>
      <c r="F44" s="249"/>
      <c r="G44" s="249"/>
      <c r="H44" s="249"/>
      <c r="I44" s="249"/>
      <c r="K44" s="194"/>
      <c r="M44" s="196"/>
    </row>
    <row r="45" spans="1:15" ht="58.5" customHeight="1">
      <c r="A45" s="2">
        <v>20</v>
      </c>
      <c r="B45" s="173" t="s">
        <v>202</v>
      </c>
      <c r="C45" s="2" t="s">
        <v>11</v>
      </c>
      <c r="D45" s="4">
        <v>0.475</v>
      </c>
      <c r="E45" s="41">
        <v>1740</v>
      </c>
      <c r="F45" s="2">
        <v>2314.0682</v>
      </c>
      <c r="G45" s="2">
        <v>2314.0682</v>
      </c>
      <c r="H45" s="2">
        <v>342.61333</v>
      </c>
      <c r="I45" s="2">
        <f>F45-H45</f>
        <v>1971.45487</v>
      </c>
      <c r="K45" s="194"/>
      <c r="M45" s="194"/>
      <c r="O45" s="81"/>
    </row>
    <row r="46" spans="1:16" ht="48.75" customHeight="1">
      <c r="A46" s="2">
        <v>21</v>
      </c>
      <c r="B46" s="183" t="s">
        <v>200</v>
      </c>
      <c r="C46" s="2" t="s">
        <v>11</v>
      </c>
      <c r="D46" s="4">
        <v>1.523</v>
      </c>
      <c r="E46" s="41">
        <v>6431</v>
      </c>
      <c r="F46" s="2">
        <v>4869.329</v>
      </c>
      <c r="G46" s="2">
        <v>4869.329</v>
      </c>
      <c r="H46" s="2">
        <v>0</v>
      </c>
      <c r="I46" s="2">
        <v>4869.329</v>
      </c>
      <c r="L46" s="194"/>
      <c r="O46" s="177"/>
      <c r="P46" s="177"/>
    </row>
    <row r="47" spans="1:9" ht="15.75">
      <c r="A47" s="2"/>
      <c r="B47" s="20" t="s">
        <v>20</v>
      </c>
      <c r="C47" s="21"/>
      <c r="D47" s="19">
        <f aca="true" t="shared" si="7" ref="D47:I47">D45+D46</f>
        <v>1.9979999999999998</v>
      </c>
      <c r="E47" s="19">
        <f t="shared" si="7"/>
        <v>8171</v>
      </c>
      <c r="F47" s="19">
        <f t="shared" si="7"/>
        <v>7183.397199999999</v>
      </c>
      <c r="G47" s="19">
        <f t="shared" si="7"/>
        <v>7183.397199999999</v>
      </c>
      <c r="H47" s="19">
        <f t="shared" si="7"/>
        <v>342.61333</v>
      </c>
      <c r="I47" s="19">
        <f t="shared" si="7"/>
        <v>6840.783869999999</v>
      </c>
    </row>
    <row r="48" spans="1:9" ht="15.75">
      <c r="A48" s="2"/>
      <c r="B48" s="249" t="s">
        <v>207</v>
      </c>
      <c r="C48" s="249"/>
      <c r="D48" s="249"/>
      <c r="E48" s="249"/>
      <c r="F48" s="249"/>
      <c r="G48" s="249"/>
      <c r="H48" s="249"/>
      <c r="I48" s="249"/>
    </row>
    <row r="49" spans="1:15" ht="63">
      <c r="A49" s="2">
        <v>22</v>
      </c>
      <c r="B49" s="201" t="s">
        <v>208</v>
      </c>
      <c r="C49" s="2" t="s">
        <v>11</v>
      </c>
      <c r="D49" s="2">
        <v>0.399</v>
      </c>
      <c r="E49" s="2">
        <v>1658</v>
      </c>
      <c r="F49" s="2">
        <v>2566.789</v>
      </c>
      <c r="G49" s="2">
        <v>2566.789</v>
      </c>
      <c r="H49" s="5">
        <v>1000</v>
      </c>
      <c r="I49" s="2">
        <v>1566.789</v>
      </c>
      <c r="N49" s="195"/>
      <c r="O49" s="177"/>
    </row>
    <row r="50" spans="1:15" ht="47.25">
      <c r="A50" s="2">
        <v>23</v>
      </c>
      <c r="B50" s="201" t="s">
        <v>235</v>
      </c>
      <c r="C50" s="2" t="s">
        <v>11</v>
      </c>
      <c r="D50" s="2">
        <v>0.856</v>
      </c>
      <c r="E50" s="2">
        <v>3430</v>
      </c>
      <c r="F50" s="2">
        <v>4844.466</v>
      </c>
      <c r="G50" s="2">
        <f>H50+I50</f>
        <v>4844.466</v>
      </c>
      <c r="H50" s="2">
        <v>1403.59145</v>
      </c>
      <c r="I50" s="2">
        <v>3440.87455</v>
      </c>
      <c r="K50" s="234"/>
      <c r="N50" s="81"/>
      <c r="O50" s="81"/>
    </row>
    <row r="51" spans="1:15" ht="15.75">
      <c r="A51" s="2"/>
      <c r="B51" s="20" t="s">
        <v>209</v>
      </c>
      <c r="C51" s="21"/>
      <c r="D51" s="19">
        <f aca="true" t="shared" si="8" ref="D51:I51">D49+D50</f>
        <v>1.255</v>
      </c>
      <c r="E51" s="19">
        <f t="shared" si="8"/>
        <v>5088</v>
      </c>
      <c r="F51" s="19">
        <f t="shared" si="8"/>
        <v>7411.255000000001</v>
      </c>
      <c r="G51" s="19">
        <f t="shared" si="8"/>
        <v>7411.255000000001</v>
      </c>
      <c r="H51" s="92">
        <f t="shared" si="8"/>
        <v>2403.59145</v>
      </c>
      <c r="I51" s="92">
        <f t="shared" si="8"/>
        <v>5007.66355</v>
      </c>
      <c r="K51" s="235"/>
      <c r="N51" s="81"/>
      <c r="O51" s="81"/>
    </row>
    <row r="52" spans="1:9" ht="15.75">
      <c r="A52" s="2"/>
      <c r="B52" s="22" t="s">
        <v>213</v>
      </c>
      <c r="C52" s="23"/>
      <c r="D52" s="24">
        <f aca="true" t="shared" si="9" ref="D52:I52">D19+D27+D33+D43+D47+D51</f>
        <v>15.224999999999998</v>
      </c>
      <c r="E52" s="207">
        <f t="shared" si="9"/>
        <v>71157</v>
      </c>
      <c r="F52" s="24">
        <f t="shared" si="9"/>
        <v>60155.93706</v>
      </c>
      <c r="G52" s="24">
        <f t="shared" si="9"/>
        <v>60155.93706</v>
      </c>
      <c r="H52" s="24">
        <f t="shared" si="9"/>
        <v>22143.0632644</v>
      </c>
      <c r="I52" s="208">
        <f t="shared" si="9"/>
        <v>38012.8737956</v>
      </c>
    </row>
    <row r="53" ht="12.75">
      <c r="I53" s="49" t="s">
        <v>124</v>
      </c>
    </row>
  </sheetData>
  <sheetProtection/>
  <mergeCells count="20">
    <mergeCell ref="F1:I1"/>
    <mergeCell ref="F2:I2"/>
    <mergeCell ref="F5:I5"/>
    <mergeCell ref="F6:I6"/>
    <mergeCell ref="B28:I28"/>
    <mergeCell ref="B13:I13"/>
    <mergeCell ref="F10:F11"/>
    <mergeCell ref="G10:I10"/>
    <mergeCell ref="F7:I7"/>
    <mergeCell ref="F3:I3"/>
    <mergeCell ref="B48:I48"/>
    <mergeCell ref="B8:I8"/>
    <mergeCell ref="E10:E11"/>
    <mergeCell ref="A10:A11"/>
    <mergeCell ref="B10:B11"/>
    <mergeCell ref="C10:C11"/>
    <mergeCell ref="D10:D11"/>
    <mergeCell ref="B34:I34"/>
    <mergeCell ref="B44:I44"/>
    <mergeCell ref="B20:I20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scale="80" r:id="rId1"/>
  <ignoredErrors>
    <ignoredError sqref="G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workbookViewId="0" topLeftCell="A1">
      <pane xSplit="1" ySplit="13" topLeftCell="B5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9" sqref="B59"/>
    </sheetView>
  </sheetViews>
  <sheetFormatPr defaultColWidth="9.140625" defaultRowHeight="12.75"/>
  <cols>
    <col min="1" max="1" width="5.28125" style="0" customWidth="1"/>
    <col min="2" max="2" width="63.7109375" style="0" customWidth="1"/>
    <col min="3" max="3" width="22.7109375" style="0" customWidth="1"/>
    <col min="4" max="4" width="13.421875" style="0" customWidth="1"/>
    <col min="5" max="5" width="14.7109375" style="0" customWidth="1"/>
    <col min="6" max="6" width="22.00390625" style="0" customWidth="1"/>
    <col min="13" max="13" width="11.57421875" style="0" bestFit="1" customWidth="1"/>
    <col min="14" max="14" width="11.421875" style="0" bestFit="1" customWidth="1"/>
  </cols>
  <sheetData>
    <row r="1" spans="3:6" ht="18.75">
      <c r="C1" s="244" t="s">
        <v>135</v>
      </c>
      <c r="D1" s="244"/>
      <c r="E1" s="244"/>
      <c r="F1" s="244"/>
    </row>
    <row r="2" spans="3:6" ht="18.75">
      <c r="C2" s="244" t="s">
        <v>125</v>
      </c>
      <c r="D2" s="244"/>
      <c r="E2" s="244"/>
      <c r="F2" s="244"/>
    </row>
    <row r="3" spans="3:6" ht="18.75">
      <c r="C3" s="244" t="s">
        <v>227</v>
      </c>
      <c r="D3" s="244"/>
      <c r="E3" s="244"/>
      <c r="F3" s="244"/>
    </row>
    <row r="4" spans="3:6" ht="18.75">
      <c r="C4" s="86"/>
      <c r="D4" s="86"/>
      <c r="E4" s="86"/>
      <c r="F4" s="86"/>
    </row>
    <row r="5" spans="3:6" ht="18.75">
      <c r="C5" s="244" t="s">
        <v>147</v>
      </c>
      <c r="D5" s="244"/>
      <c r="E5" s="244"/>
      <c r="F5" s="244"/>
    </row>
    <row r="6" spans="3:6" ht="18" customHeight="1">
      <c r="C6" s="266" t="s">
        <v>68</v>
      </c>
      <c r="D6" s="266"/>
      <c r="E6" s="266"/>
      <c r="F6" s="266"/>
    </row>
    <row r="7" spans="2:6" ht="60.75" customHeight="1">
      <c r="B7" s="101"/>
      <c r="C7" s="246" t="s">
        <v>216</v>
      </c>
      <c r="D7" s="246"/>
      <c r="E7" s="246"/>
      <c r="F7" s="246"/>
    </row>
    <row r="9" spans="1:6" ht="37.5" customHeight="1">
      <c r="A9" s="261" t="s">
        <v>51</v>
      </c>
      <c r="B9" s="261"/>
      <c r="C9" s="261"/>
      <c r="D9" s="261"/>
      <c r="E9" s="261"/>
      <c r="F9" s="261"/>
    </row>
    <row r="10" ht="21.75" customHeight="1"/>
    <row r="11" spans="1:6" ht="15.75">
      <c r="A11" s="262" t="s">
        <v>0</v>
      </c>
      <c r="B11" s="239" t="s">
        <v>1</v>
      </c>
      <c r="C11" s="239" t="s">
        <v>2</v>
      </c>
      <c r="D11" s="239" t="s">
        <v>4</v>
      </c>
      <c r="E11" s="241" t="s">
        <v>105</v>
      </c>
      <c r="F11" s="242"/>
    </row>
    <row r="12" spans="1:6" ht="15.75">
      <c r="A12" s="263"/>
      <c r="B12" s="240"/>
      <c r="C12" s="240"/>
      <c r="D12" s="240"/>
      <c r="E12" s="2" t="s">
        <v>6</v>
      </c>
      <c r="F12" s="2" t="s">
        <v>49</v>
      </c>
    </row>
    <row r="13" spans="1:6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</row>
    <row r="14" spans="1:6" ht="18.75">
      <c r="A14" s="1"/>
      <c r="B14" s="259" t="s">
        <v>9</v>
      </c>
      <c r="C14" s="260"/>
      <c r="D14" s="260"/>
      <c r="E14" s="260"/>
      <c r="F14" s="260"/>
    </row>
    <row r="15" spans="1:6" ht="52.5" customHeight="1">
      <c r="A15" s="2">
        <v>1</v>
      </c>
      <c r="B15" s="84" t="s">
        <v>94</v>
      </c>
      <c r="C15" s="257" t="s">
        <v>27</v>
      </c>
      <c r="D15" s="2">
        <v>22.011</v>
      </c>
      <c r="E15" s="2">
        <v>22.011</v>
      </c>
      <c r="F15" s="2">
        <v>22.011</v>
      </c>
    </row>
    <row r="16" spans="1:6" ht="48.75" customHeight="1">
      <c r="A16" s="2">
        <v>2</v>
      </c>
      <c r="B16" s="46" t="s">
        <v>108</v>
      </c>
      <c r="C16" s="258"/>
      <c r="D16" s="2">
        <v>27.405</v>
      </c>
      <c r="E16" s="2">
        <v>27.405</v>
      </c>
      <c r="F16" s="2">
        <v>27.405</v>
      </c>
    </row>
    <row r="17" spans="1:6" ht="51.75" customHeight="1">
      <c r="A17" s="2">
        <v>3</v>
      </c>
      <c r="B17" s="46" t="s">
        <v>107</v>
      </c>
      <c r="C17" s="258"/>
      <c r="D17" s="4">
        <v>34.731</v>
      </c>
      <c r="E17" s="4">
        <v>34.731</v>
      </c>
      <c r="F17" s="4">
        <v>34.731</v>
      </c>
    </row>
    <row r="18" spans="1:6" ht="54" customHeight="1">
      <c r="A18" s="2">
        <v>4</v>
      </c>
      <c r="B18" s="46" t="s">
        <v>106</v>
      </c>
      <c r="C18" s="258"/>
      <c r="D18" s="4">
        <v>7.891</v>
      </c>
      <c r="E18" s="4">
        <v>7.891</v>
      </c>
      <c r="F18" s="4">
        <v>7.891</v>
      </c>
    </row>
    <row r="19" spans="1:6" ht="57" customHeight="1">
      <c r="A19" s="48">
        <v>5</v>
      </c>
      <c r="B19" s="46" t="s">
        <v>140</v>
      </c>
      <c r="C19" s="258"/>
      <c r="D19" s="48">
        <v>14.558</v>
      </c>
      <c r="E19" s="2">
        <v>14.558</v>
      </c>
      <c r="F19" s="2">
        <v>14.558</v>
      </c>
    </row>
    <row r="20" spans="1:6" ht="52.5" customHeight="1">
      <c r="A20" s="2">
        <v>6</v>
      </c>
      <c r="B20" s="46" t="s">
        <v>141</v>
      </c>
      <c r="C20" s="258"/>
      <c r="D20" s="107">
        <v>28.043</v>
      </c>
      <c r="E20" s="4">
        <v>28.043</v>
      </c>
      <c r="F20" s="4">
        <v>28.043</v>
      </c>
    </row>
    <row r="21" spans="1:6" ht="70.5" customHeight="1">
      <c r="A21" s="2">
        <v>7</v>
      </c>
      <c r="B21" s="46" t="s">
        <v>142</v>
      </c>
      <c r="C21" s="258"/>
      <c r="D21" s="107">
        <v>28.15</v>
      </c>
      <c r="E21" s="4">
        <v>28.15</v>
      </c>
      <c r="F21" s="18">
        <v>28.15</v>
      </c>
    </row>
    <row r="22" spans="1:6" ht="49.5" customHeight="1">
      <c r="A22" s="2">
        <v>8</v>
      </c>
      <c r="B22" s="46" t="s">
        <v>143</v>
      </c>
      <c r="C22" s="258"/>
      <c r="D22" s="107">
        <v>37.642</v>
      </c>
      <c r="E22" s="4">
        <v>37.642</v>
      </c>
      <c r="F22" s="18">
        <v>37.642</v>
      </c>
    </row>
    <row r="23" spans="1:6" ht="63" customHeight="1">
      <c r="A23" s="2">
        <v>9</v>
      </c>
      <c r="B23" s="46" t="s">
        <v>144</v>
      </c>
      <c r="C23" s="258"/>
      <c r="D23" s="131">
        <v>59.39</v>
      </c>
      <c r="E23" s="18">
        <v>59.39</v>
      </c>
      <c r="F23" s="18">
        <v>59.39</v>
      </c>
    </row>
    <row r="24" spans="1:6" ht="47.25" customHeight="1">
      <c r="A24" s="2">
        <v>10</v>
      </c>
      <c r="B24" s="46" t="s">
        <v>145</v>
      </c>
      <c r="C24" s="269"/>
      <c r="D24" s="107">
        <v>9.354</v>
      </c>
      <c r="E24" s="4">
        <v>9.354</v>
      </c>
      <c r="F24" s="4">
        <v>9.354</v>
      </c>
    </row>
    <row r="25" spans="1:6" ht="15.75" customHeight="1">
      <c r="A25" s="57"/>
      <c r="B25" s="3"/>
      <c r="C25" s="1"/>
      <c r="D25" s="4">
        <f>D15+D16+D17+D18+D19+D20+D21+D22+D23+D24</f>
        <v>269.175</v>
      </c>
      <c r="E25" s="4">
        <f>E15+E16+E17+E18+E19+E20+E21+E22+E23+E24</f>
        <v>269.175</v>
      </c>
      <c r="F25" s="4">
        <f>F15+F16+F17+F18+F19+F20+F21+F22+F23+F24</f>
        <v>269.175</v>
      </c>
    </row>
    <row r="26" spans="1:6" ht="22.5" customHeight="1">
      <c r="A26" s="57"/>
      <c r="B26" s="58" t="s">
        <v>16</v>
      </c>
      <c r="C26" s="35"/>
      <c r="D26" s="61">
        <f>D25</f>
        <v>269.175</v>
      </c>
      <c r="E26" s="61">
        <f>E25</f>
        <v>269.175</v>
      </c>
      <c r="F26" s="61">
        <f>F25</f>
        <v>269.175</v>
      </c>
    </row>
    <row r="27" spans="1:6" ht="18.75">
      <c r="A27" s="57"/>
      <c r="B27" s="259" t="s">
        <v>12</v>
      </c>
      <c r="C27" s="260"/>
      <c r="D27" s="260"/>
      <c r="E27" s="260"/>
      <c r="F27" s="260"/>
    </row>
    <row r="28" spans="1:6" ht="51.75" customHeight="1">
      <c r="A28" s="2">
        <v>11</v>
      </c>
      <c r="B28" s="100" t="s">
        <v>146</v>
      </c>
      <c r="C28" s="267" t="s">
        <v>27</v>
      </c>
      <c r="D28" s="107">
        <v>14.005</v>
      </c>
      <c r="E28" s="107">
        <v>14.005</v>
      </c>
      <c r="F28" s="107">
        <v>14.005</v>
      </c>
    </row>
    <row r="29" spans="1:6" ht="99.75" customHeight="1">
      <c r="A29" s="2">
        <v>12</v>
      </c>
      <c r="B29" s="129" t="s">
        <v>134</v>
      </c>
      <c r="C29" s="268"/>
      <c r="D29" s="130">
        <v>35</v>
      </c>
      <c r="E29" s="130">
        <v>35</v>
      </c>
      <c r="F29" s="130">
        <v>35</v>
      </c>
    </row>
    <row r="30" spans="1:6" ht="45.75" customHeight="1">
      <c r="A30" s="2">
        <v>13</v>
      </c>
      <c r="B30" s="100" t="s">
        <v>139</v>
      </c>
      <c r="C30" s="268"/>
      <c r="D30" s="107">
        <v>11.636</v>
      </c>
      <c r="E30" s="107">
        <v>11.636</v>
      </c>
      <c r="F30" s="107">
        <v>11.636</v>
      </c>
    </row>
    <row r="31" spans="1:7" ht="18.75" customHeight="1">
      <c r="A31" s="2"/>
      <c r="B31" s="3"/>
      <c r="C31" s="1"/>
      <c r="D31" s="4">
        <f>D28+D29+D30</f>
        <v>60.641000000000005</v>
      </c>
      <c r="E31" s="4">
        <f>E28+E29+E30</f>
        <v>60.641000000000005</v>
      </c>
      <c r="F31" s="4">
        <f>F28+F29+F30</f>
        <v>60.641000000000005</v>
      </c>
      <c r="G31" s="80"/>
    </row>
    <row r="32" spans="1:7" ht="21" customHeight="1">
      <c r="A32" s="57"/>
      <c r="B32" s="58" t="s">
        <v>17</v>
      </c>
      <c r="C32" s="35"/>
      <c r="D32" s="30">
        <f>D31</f>
        <v>60.641000000000005</v>
      </c>
      <c r="E32" s="30">
        <f>E31</f>
        <v>60.641000000000005</v>
      </c>
      <c r="F32" s="30">
        <f>F31</f>
        <v>60.641000000000005</v>
      </c>
      <c r="G32" s="80"/>
    </row>
    <row r="33" spans="1:6" ht="18.75">
      <c r="A33" s="2"/>
      <c r="B33" s="264" t="s">
        <v>13</v>
      </c>
      <c r="C33" s="265"/>
      <c r="D33" s="265"/>
      <c r="E33" s="265"/>
      <c r="F33" s="265"/>
    </row>
    <row r="34" spans="1:12" ht="53.25" customHeight="1">
      <c r="A34" s="2">
        <v>14</v>
      </c>
      <c r="B34" s="46" t="s">
        <v>161</v>
      </c>
      <c r="C34" s="257" t="s">
        <v>27</v>
      </c>
      <c r="D34" s="146">
        <v>20</v>
      </c>
      <c r="E34" s="146">
        <v>20</v>
      </c>
      <c r="F34" s="146">
        <v>20</v>
      </c>
      <c r="G34" s="148"/>
      <c r="H34" s="153"/>
      <c r="I34" s="153"/>
      <c r="J34" s="153"/>
      <c r="K34" s="94"/>
      <c r="L34" s="94"/>
    </row>
    <row r="35" spans="1:12" ht="50.25" customHeight="1">
      <c r="A35" s="2">
        <v>15</v>
      </c>
      <c r="B35" s="100" t="s">
        <v>160</v>
      </c>
      <c r="C35" s="258"/>
      <c r="D35" s="147">
        <v>5.866</v>
      </c>
      <c r="E35" s="147">
        <v>5.866</v>
      </c>
      <c r="F35" s="147">
        <v>5.866</v>
      </c>
      <c r="G35" s="145"/>
      <c r="H35" s="154"/>
      <c r="I35" s="154"/>
      <c r="J35" s="154"/>
      <c r="K35" s="94"/>
      <c r="L35" s="94"/>
    </row>
    <row r="36" spans="1:12" ht="53.25" customHeight="1">
      <c r="A36" s="2">
        <v>16</v>
      </c>
      <c r="B36" s="46" t="s">
        <v>158</v>
      </c>
      <c r="C36" s="258"/>
      <c r="D36" s="147">
        <v>19.194</v>
      </c>
      <c r="E36" s="147">
        <v>19.194</v>
      </c>
      <c r="F36" s="147">
        <v>19.194</v>
      </c>
      <c r="H36" s="145"/>
      <c r="I36" s="145"/>
      <c r="J36" s="145"/>
      <c r="K36" s="94"/>
      <c r="L36" s="155"/>
    </row>
    <row r="37" spans="1:14" ht="16.5" customHeight="1">
      <c r="A37" s="2"/>
      <c r="B37" s="1"/>
      <c r="C37" s="1"/>
      <c r="D37" s="4">
        <f>D34+D35+D36</f>
        <v>45.06</v>
      </c>
      <c r="E37" s="4">
        <f>E34+E35+E36</f>
        <v>45.06</v>
      </c>
      <c r="F37" s="4">
        <f>F34+F35+F36</f>
        <v>45.06</v>
      </c>
      <c r="G37" s="149"/>
      <c r="H37" s="149"/>
      <c r="I37" s="149"/>
      <c r="J37" s="149"/>
      <c r="K37" s="94"/>
      <c r="N37" s="150"/>
    </row>
    <row r="38" spans="1:11" ht="21" customHeight="1">
      <c r="A38" s="2"/>
      <c r="B38" s="58" t="s">
        <v>18</v>
      </c>
      <c r="C38" s="35"/>
      <c r="D38" s="61">
        <f>D37</f>
        <v>45.06</v>
      </c>
      <c r="E38" s="61">
        <f>E37</f>
        <v>45.06</v>
      </c>
      <c r="F38" s="61">
        <f>F37</f>
        <v>45.06</v>
      </c>
      <c r="G38" s="94"/>
      <c r="H38" s="94"/>
      <c r="I38" s="94"/>
      <c r="J38" s="94"/>
      <c r="K38" s="94"/>
    </row>
    <row r="39" spans="1:13" ht="18" customHeight="1">
      <c r="A39" s="2"/>
      <c r="B39" s="259" t="s">
        <v>14</v>
      </c>
      <c r="C39" s="260"/>
      <c r="D39" s="260"/>
      <c r="E39" s="260"/>
      <c r="F39" s="260"/>
      <c r="M39" s="150"/>
    </row>
    <row r="40" spans="1:6" ht="50.25" customHeight="1">
      <c r="A40" s="2">
        <v>17</v>
      </c>
      <c r="B40" s="46" t="s">
        <v>168</v>
      </c>
      <c r="C40" s="257" t="s">
        <v>27</v>
      </c>
      <c r="D40" s="4">
        <v>8.923</v>
      </c>
      <c r="E40" s="4">
        <v>8.923</v>
      </c>
      <c r="F40" s="4">
        <v>8.923</v>
      </c>
    </row>
    <row r="41" spans="1:6" ht="63" customHeight="1">
      <c r="A41" s="2">
        <v>18</v>
      </c>
      <c r="B41" s="46" t="s">
        <v>169</v>
      </c>
      <c r="C41" s="258"/>
      <c r="D41" s="4">
        <v>12.049</v>
      </c>
      <c r="E41" s="4">
        <v>12.049</v>
      </c>
      <c r="F41" s="4">
        <v>12.049</v>
      </c>
    </row>
    <row r="42" spans="1:6" ht="62.25" customHeight="1">
      <c r="A42" s="2">
        <v>19</v>
      </c>
      <c r="B42" s="46" t="s">
        <v>175</v>
      </c>
      <c r="C42" s="258"/>
      <c r="D42" s="4">
        <v>5.571</v>
      </c>
      <c r="E42" s="4">
        <v>5.571</v>
      </c>
      <c r="F42" s="4">
        <v>5.571</v>
      </c>
    </row>
    <row r="43" spans="1:6" ht="55.5" customHeight="1">
      <c r="A43" s="2">
        <v>20</v>
      </c>
      <c r="B43" s="46" t="s">
        <v>171</v>
      </c>
      <c r="C43" s="258"/>
      <c r="D43" s="4">
        <v>9.261</v>
      </c>
      <c r="E43" s="4">
        <v>9.261</v>
      </c>
      <c r="F43" s="4">
        <v>9.261</v>
      </c>
    </row>
    <row r="44" spans="1:6" ht="51.75" customHeight="1">
      <c r="A44" s="2">
        <v>21</v>
      </c>
      <c r="B44" s="162" t="s">
        <v>172</v>
      </c>
      <c r="C44" s="258"/>
      <c r="D44" s="4">
        <v>20</v>
      </c>
      <c r="E44" s="4">
        <v>20</v>
      </c>
      <c r="F44" s="4">
        <v>20</v>
      </c>
    </row>
    <row r="45" spans="1:8" ht="50.25" customHeight="1">
      <c r="A45" s="2">
        <v>22</v>
      </c>
      <c r="B45" s="162" t="s">
        <v>203</v>
      </c>
      <c r="C45" s="258"/>
      <c r="D45" s="4">
        <v>12.512</v>
      </c>
      <c r="E45" s="4">
        <v>12.512</v>
      </c>
      <c r="F45" s="4">
        <v>12.512</v>
      </c>
      <c r="H45" s="177"/>
    </row>
    <row r="46" spans="1:6" ht="51.75" customHeight="1">
      <c r="A46" s="2">
        <v>23</v>
      </c>
      <c r="B46" s="46" t="s">
        <v>170</v>
      </c>
      <c r="C46" s="258"/>
      <c r="D46" s="4">
        <v>13.611</v>
      </c>
      <c r="E46" s="4">
        <v>13.611</v>
      </c>
      <c r="F46" s="4">
        <v>13.611</v>
      </c>
    </row>
    <row r="47" spans="1:6" ht="19.5" customHeight="1">
      <c r="A47" s="2"/>
      <c r="B47" s="85"/>
      <c r="C47" s="1"/>
      <c r="D47" s="4">
        <f>D40+D41+D42+D43+D44+D45+D46</f>
        <v>81.927</v>
      </c>
      <c r="E47" s="4">
        <f>E40+E41+E42+E43+E44+E45+E46</f>
        <v>81.927</v>
      </c>
      <c r="F47" s="4">
        <f>F40+F41+F42+F43+F44+F45+F46</f>
        <v>81.927</v>
      </c>
    </row>
    <row r="48" spans="1:13" ht="20.25" customHeight="1">
      <c r="A48" s="57"/>
      <c r="B48" s="59" t="s">
        <v>19</v>
      </c>
      <c r="C48" s="35"/>
      <c r="D48" s="61">
        <f>D47</f>
        <v>81.927</v>
      </c>
      <c r="E48" s="61">
        <f>E47</f>
        <v>81.927</v>
      </c>
      <c r="F48" s="61">
        <f>F47</f>
        <v>81.927</v>
      </c>
      <c r="M48" s="177"/>
    </row>
    <row r="49" spans="1:6" ht="19.5" customHeight="1">
      <c r="A49" s="57"/>
      <c r="B49" s="259" t="s">
        <v>15</v>
      </c>
      <c r="C49" s="260"/>
      <c r="D49" s="260"/>
      <c r="E49" s="260"/>
      <c r="F49" s="260"/>
    </row>
    <row r="50" spans="1:10" ht="50.25" customHeight="1">
      <c r="A50" s="2">
        <v>24</v>
      </c>
      <c r="B50" s="46" t="s">
        <v>204</v>
      </c>
      <c r="C50" s="257" t="s">
        <v>27</v>
      </c>
      <c r="D50" s="5">
        <v>20</v>
      </c>
      <c r="E50" s="5">
        <v>20</v>
      </c>
      <c r="F50" s="5">
        <v>20</v>
      </c>
      <c r="J50" s="177"/>
    </row>
    <row r="51" spans="1:10" ht="50.25" customHeight="1">
      <c r="A51" s="2">
        <v>25</v>
      </c>
      <c r="B51" s="46" t="s">
        <v>222</v>
      </c>
      <c r="C51" s="258"/>
      <c r="D51" s="4">
        <v>4.107</v>
      </c>
      <c r="E51" s="4">
        <v>4.107</v>
      </c>
      <c r="F51" s="4">
        <v>4.107</v>
      </c>
      <c r="J51" s="177"/>
    </row>
    <row r="52" spans="1:6" ht="21.75" customHeight="1">
      <c r="A52" s="2"/>
      <c r="B52" s="59" t="s">
        <v>20</v>
      </c>
      <c r="C52" s="33"/>
      <c r="D52" s="60">
        <f>D50+D51</f>
        <v>24.107</v>
      </c>
      <c r="E52" s="60">
        <f>E50+E51</f>
        <v>24.107</v>
      </c>
      <c r="F52" s="60">
        <f>F50+F51</f>
        <v>24.107</v>
      </c>
    </row>
    <row r="53" spans="1:6" ht="21.75" customHeight="1">
      <c r="A53" s="2"/>
      <c r="B53" s="259" t="s">
        <v>207</v>
      </c>
      <c r="C53" s="260"/>
      <c r="D53" s="260"/>
      <c r="E53" s="260"/>
      <c r="F53" s="260"/>
    </row>
    <row r="54" spans="1:6" ht="54" customHeight="1">
      <c r="A54" s="2">
        <v>26</v>
      </c>
      <c r="B54" s="3" t="s">
        <v>232</v>
      </c>
      <c r="C54" s="230"/>
      <c r="D54" s="231">
        <v>6.813</v>
      </c>
      <c r="E54" s="231">
        <v>6.813</v>
      </c>
      <c r="F54" s="231">
        <v>6.813</v>
      </c>
    </row>
    <row r="55" spans="1:6" ht="48" customHeight="1">
      <c r="A55" s="2">
        <v>27</v>
      </c>
      <c r="B55" s="3" t="s">
        <v>228</v>
      </c>
      <c r="C55" s="254" t="s">
        <v>27</v>
      </c>
      <c r="D55" s="122">
        <v>61</v>
      </c>
      <c r="E55" s="122">
        <v>61</v>
      </c>
      <c r="F55" s="122">
        <v>61</v>
      </c>
    </row>
    <row r="56" spans="1:6" ht="55.5" customHeight="1">
      <c r="A56" s="2">
        <v>28</v>
      </c>
      <c r="B56" s="3" t="s">
        <v>229</v>
      </c>
      <c r="C56" s="255"/>
      <c r="D56" s="122">
        <v>60.388</v>
      </c>
      <c r="E56" s="122">
        <v>60.388</v>
      </c>
      <c r="F56" s="122">
        <v>60.388</v>
      </c>
    </row>
    <row r="57" spans="1:6" ht="33.75" customHeight="1">
      <c r="A57" s="2">
        <v>29</v>
      </c>
      <c r="B57" s="201" t="s">
        <v>233</v>
      </c>
      <c r="C57" s="255"/>
      <c r="D57" s="122">
        <v>61</v>
      </c>
      <c r="E57" s="122">
        <v>61</v>
      </c>
      <c r="F57" s="122">
        <v>61</v>
      </c>
    </row>
    <row r="58" spans="1:6" ht="33.75" customHeight="1">
      <c r="A58" s="2">
        <v>30</v>
      </c>
      <c r="B58" s="201" t="s">
        <v>230</v>
      </c>
      <c r="C58" s="256"/>
      <c r="D58" s="122">
        <v>61</v>
      </c>
      <c r="E58" s="122">
        <v>61</v>
      </c>
      <c r="F58" s="122">
        <v>61</v>
      </c>
    </row>
    <row r="59" spans="1:6" ht="33.75" customHeight="1">
      <c r="A59" s="2">
        <v>31</v>
      </c>
      <c r="B59" s="201" t="s">
        <v>231</v>
      </c>
      <c r="C59" s="216"/>
      <c r="D59" s="122">
        <v>61</v>
      </c>
      <c r="E59" s="122">
        <v>61</v>
      </c>
      <c r="F59" s="122">
        <v>61</v>
      </c>
    </row>
    <row r="60" spans="1:6" ht="18" customHeight="1">
      <c r="A60" s="2"/>
      <c r="B60" s="214" t="s">
        <v>209</v>
      </c>
      <c r="C60" s="33"/>
      <c r="D60" s="124">
        <f>D54+D55+D56+D57+D58+D59</f>
        <v>311.201</v>
      </c>
      <c r="E60" s="124">
        <f>E54+E55+E56+E57+E58+E59</f>
        <v>311.201</v>
      </c>
      <c r="F60" s="124">
        <f>F54+F55+F56+F57+F58+F59</f>
        <v>311.201</v>
      </c>
    </row>
    <row r="61" spans="1:6" ht="15.75">
      <c r="A61" s="6"/>
      <c r="B61" s="59" t="s">
        <v>21</v>
      </c>
      <c r="C61" s="34"/>
      <c r="D61" s="60">
        <f>D26+D32+D38+D48+D52+D60</f>
        <v>792.1110000000001</v>
      </c>
      <c r="E61" s="60">
        <f>E26+E32+E38+E48+E52+E60</f>
        <v>792.1110000000001</v>
      </c>
      <c r="F61" s="60">
        <f>F26+F32+F38+F48+F52+F60</f>
        <v>792.1110000000001</v>
      </c>
    </row>
    <row r="62" spans="1:6" ht="15.75">
      <c r="A62" s="94"/>
      <c r="B62" s="211"/>
      <c r="C62" s="212"/>
      <c r="D62" s="213"/>
      <c r="E62" s="213"/>
      <c r="F62" s="213"/>
    </row>
    <row r="63" spans="1:6" ht="12.75">
      <c r="A63" s="94"/>
      <c r="F63" s="49" t="s">
        <v>124</v>
      </c>
    </row>
  </sheetData>
  <sheetProtection/>
  <mergeCells count="24">
    <mergeCell ref="C50:C51"/>
    <mergeCell ref="B39:F39"/>
    <mergeCell ref="C40:C46"/>
    <mergeCell ref="B49:F49"/>
    <mergeCell ref="B11:B12"/>
    <mergeCell ref="C28:C30"/>
    <mergeCell ref="C15:C24"/>
    <mergeCell ref="B27:F27"/>
    <mergeCell ref="C7:F7"/>
    <mergeCell ref="C3:F3"/>
    <mergeCell ref="C2:F2"/>
    <mergeCell ref="C6:F6"/>
    <mergeCell ref="C5:F5"/>
    <mergeCell ref="C1:F1"/>
    <mergeCell ref="C55:C58"/>
    <mergeCell ref="E11:F11"/>
    <mergeCell ref="C34:C36"/>
    <mergeCell ref="B14:F14"/>
    <mergeCell ref="A9:F9"/>
    <mergeCell ref="A11:A12"/>
    <mergeCell ref="D11:D12"/>
    <mergeCell ref="B33:F33"/>
    <mergeCell ref="C11:C12"/>
    <mergeCell ref="B53:F53"/>
  </mergeCells>
  <printOptions/>
  <pageMargins left="0.7086614173228347" right="0.4724409448818898" top="0.7874015748031497" bottom="0.5905511811023623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0"/>
  <sheetViews>
    <sheetView view="pageBreakPreview" zoomScaleNormal="130" zoomScaleSheetLayoutView="100" zoomScalePageLayoutView="95" workbookViewId="0" topLeftCell="A1">
      <selection activeCell="A8" sqref="A8:J8"/>
    </sheetView>
  </sheetViews>
  <sheetFormatPr defaultColWidth="9.140625" defaultRowHeight="12.75"/>
  <cols>
    <col min="1" max="1" width="5.7109375" style="0" customWidth="1"/>
    <col min="2" max="2" width="38.28125" style="0" customWidth="1"/>
    <col min="3" max="3" width="13.28125" style="0" customWidth="1"/>
    <col min="4" max="4" width="10.8515625" style="0" customWidth="1"/>
    <col min="5" max="5" width="11.00390625" style="0" customWidth="1"/>
    <col min="6" max="6" width="12.140625" style="0" customWidth="1"/>
    <col min="7" max="7" width="12.421875" style="0" customWidth="1"/>
    <col min="8" max="8" width="12.28125" style="0" customWidth="1"/>
    <col min="9" max="9" width="13.140625" style="0" customWidth="1"/>
    <col min="10" max="10" width="14.00390625" style="0" customWidth="1"/>
  </cols>
  <sheetData>
    <row r="2" spans="6:10" ht="18.75">
      <c r="F2" s="244" t="s">
        <v>83</v>
      </c>
      <c r="G2" s="244"/>
      <c r="H2" s="244"/>
      <c r="I2" s="244"/>
      <c r="J2" s="244"/>
    </row>
    <row r="3" spans="1:10" ht="18.75">
      <c r="A3" s="36"/>
      <c r="B3" s="36"/>
      <c r="C3" s="36"/>
      <c r="D3" s="36"/>
      <c r="E3" s="36"/>
      <c r="F3" s="270" t="s">
        <v>68</v>
      </c>
      <c r="G3" s="270"/>
      <c r="H3" s="270"/>
      <c r="I3" s="270"/>
      <c r="J3" s="270"/>
    </row>
    <row r="4" spans="1:10" ht="57.75" customHeight="1">
      <c r="A4" s="36"/>
      <c r="B4" s="36"/>
      <c r="C4" s="36"/>
      <c r="D4" s="36"/>
      <c r="E4" s="246" t="s">
        <v>74</v>
      </c>
      <c r="F4" s="246"/>
      <c r="G4" s="246"/>
      <c r="H4" s="246"/>
      <c r="I4" s="246"/>
      <c r="J4" s="246"/>
    </row>
    <row r="5" spans="1:10" ht="15.75">
      <c r="A5" s="36"/>
      <c r="B5" s="36"/>
      <c r="C5" s="36"/>
      <c r="D5" s="36"/>
      <c r="E5" s="36"/>
      <c r="F5" s="36"/>
      <c r="G5" s="51"/>
      <c r="H5" s="51"/>
      <c r="I5" s="51"/>
      <c r="J5" s="51"/>
    </row>
    <row r="6" spans="1:10" ht="15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29.25" customHeight="1">
      <c r="A7" s="271" t="s">
        <v>100</v>
      </c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5.75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5.7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5.75">
      <c r="A10" s="239" t="s">
        <v>0</v>
      </c>
      <c r="B10" s="239" t="s">
        <v>1</v>
      </c>
      <c r="C10" s="239" t="s">
        <v>2</v>
      </c>
      <c r="D10" s="239" t="s">
        <v>3</v>
      </c>
      <c r="E10" s="239" t="s">
        <v>56</v>
      </c>
      <c r="F10" s="239" t="s">
        <v>4</v>
      </c>
      <c r="G10" s="241" t="s">
        <v>5</v>
      </c>
      <c r="H10" s="242"/>
      <c r="I10" s="242"/>
      <c r="J10" s="243"/>
    </row>
    <row r="11" spans="1:10" ht="31.5">
      <c r="A11" s="240"/>
      <c r="B11" s="240"/>
      <c r="C11" s="240"/>
      <c r="D11" s="240"/>
      <c r="E11" s="240"/>
      <c r="F11" s="240"/>
      <c r="G11" s="2" t="s">
        <v>6</v>
      </c>
      <c r="H11" s="2" t="s">
        <v>95</v>
      </c>
      <c r="I11" s="2" t="s">
        <v>49</v>
      </c>
      <c r="J11" s="2" t="s">
        <v>8</v>
      </c>
    </row>
    <row r="12" spans="1:10" ht="15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15.75">
      <c r="A13" s="2"/>
      <c r="B13" s="236" t="s">
        <v>9</v>
      </c>
      <c r="C13" s="237"/>
      <c r="D13" s="237"/>
      <c r="E13" s="237"/>
      <c r="F13" s="237"/>
      <c r="G13" s="237"/>
      <c r="H13" s="237"/>
      <c r="I13" s="237"/>
      <c r="J13" s="238"/>
    </row>
    <row r="14" spans="1:10" ht="60" customHeight="1">
      <c r="A14" s="9">
        <v>1</v>
      </c>
      <c r="B14" s="68" t="s">
        <v>96</v>
      </c>
      <c r="C14" s="9" t="s">
        <v>11</v>
      </c>
      <c r="D14" s="63">
        <v>0.75</v>
      </c>
      <c r="E14" s="65">
        <v>2942</v>
      </c>
      <c r="F14" s="63">
        <f>G14</f>
        <v>2492.425</v>
      </c>
      <c r="G14" s="65">
        <v>2492.425</v>
      </c>
      <c r="H14" s="65">
        <v>2300</v>
      </c>
      <c r="I14" s="66">
        <v>192.425</v>
      </c>
      <c r="J14" s="9">
        <v>0</v>
      </c>
    </row>
    <row r="15" spans="1:10" ht="56.25" customHeight="1">
      <c r="A15" s="9">
        <v>2</v>
      </c>
      <c r="B15" s="68" t="s">
        <v>97</v>
      </c>
      <c r="C15" s="9" t="s">
        <v>11</v>
      </c>
      <c r="D15" s="9">
        <v>1.568</v>
      </c>
      <c r="E15" s="65">
        <v>6272</v>
      </c>
      <c r="F15" s="65">
        <v>5243.961</v>
      </c>
      <c r="G15" s="64">
        <v>5243.961</v>
      </c>
      <c r="H15" s="65">
        <v>4700</v>
      </c>
      <c r="I15" s="66">
        <v>543.961</v>
      </c>
      <c r="J15" s="9">
        <v>0</v>
      </c>
    </row>
    <row r="16" spans="1:10" ht="74.25" customHeight="1">
      <c r="A16" s="9">
        <v>3</v>
      </c>
      <c r="B16" s="68" t="s">
        <v>98</v>
      </c>
      <c r="C16" s="9" t="s">
        <v>11</v>
      </c>
      <c r="D16" s="2">
        <v>0.585</v>
      </c>
      <c r="E16" s="67">
        <v>3517</v>
      </c>
      <c r="F16" s="67">
        <v>1884.472</v>
      </c>
      <c r="G16" s="67">
        <v>1884.472</v>
      </c>
      <c r="H16" s="67">
        <v>1865.627</v>
      </c>
      <c r="I16" s="5">
        <v>0</v>
      </c>
      <c r="J16" s="67">
        <v>18.845</v>
      </c>
    </row>
    <row r="17" spans="1:10" ht="47.25">
      <c r="A17" s="2">
        <v>4</v>
      </c>
      <c r="B17" s="69" t="s">
        <v>99</v>
      </c>
      <c r="C17" s="9" t="s">
        <v>11</v>
      </c>
      <c r="D17" s="9">
        <v>0.28</v>
      </c>
      <c r="E17" s="65">
        <v>1887</v>
      </c>
      <c r="F17" s="65">
        <v>1086.192</v>
      </c>
      <c r="G17" s="65">
        <v>1086.192</v>
      </c>
      <c r="H17" s="62">
        <v>0</v>
      </c>
      <c r="I17" s="65">
        <v>1086.192</v>
      </c>
      <c r="J17" s="9">
        <v>0</v>
      </c>
    </row>
    <row r="18" spans="1:10" ht="15.75">
      <c r="A18" s="25"/>
      <c r="B18" s="22" t="s">
        <v>16</v>
      </c>
      <c r="C18" s="37"/>
      <c r="D18" s="88">
        <f>D14+D15+D16+D17</f>
        <v>3.183</v>
      </c>
      <c r="E18" s="88">
        <f>E14+E15+E16+E17</f>
        <v>14618</v>
      </c>
      <c r="F18" s="89">
        <f>F14+F15+F16+F17</f>
        <v>10707.05</v>
      </c>
      <c r="G18" s="90">
        <f>H18+I18+J18</f>
        <v>10707.05</v>
      </c>
      <c r="H18" s="99">
        <f>H14+H15+H16+H17</f>
        <v>8865.627</v>
      </c>
      <c r="I18" s="99">
        <f>I14+I15+I16+I17</f>
        <v>1822.578</v>
      </c>
      <c r="J18" s="99">
        <f>J14+J15+J16+J17</f>
        <v>18.845</v>
      </c>
    </row>
    <row r="19" spans="1:10" ht="15.7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.75">
      <c r="A20" s="26"/>
      <c r="B20" s="26"/>
      <c r="C20" s="26"/>
      <c r="D20" s="26"/>
      <c r="E20" s="26"/>
      <c r="F20" s="26"/>
      <c r="G20" s="26"/>
      <c r="H20" s="26"/>
      <c r="I20" s="26"/>
      <c r="J20" s="26"/>
    </row>
  </sheetData>
  <sheetProtection/>
  <mergeCells count="14">
    <mergeCell ref="F3:J3"/>
    <mergeCell ref="F2:J2"/>
    <mergeCell ref="G10:J10"/>
    <mergeCell ref="A6:J6"/>
    <mergeCell ref="A8:J8"/>
    <mergeCell ref="A7:J7"/>
    <mergeCell ref="E4:J4"/>
    <mergeCell ref="B13:J13"/>
    <mergeCell ref="D10:D11"/>
    <mergeCell ref="A10:A11"/>
    <mergeCell ref="B10:B11"/>
    <mergeCell ref="C10:C11"/>
    <mergeCell ref="F10:F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Normal="142" zoomScaleSheetLayoutView="100" zoomScalePageLayoutView="0" workbookViewId="0" topLeftCell="B13">
      <selection activeCell="N57" sqref="N57"/>
    </sheetView>
  </sheetViews>
  <sheetFormatPr defaultColWidth="9.140625" defaultRowHeight="12.75"/>
  <cols>
    <col min="1" max="1" width="17.421875" style="0" customWidth="1"/>
    <col min="2" max="2" width="24.421875" style="0" customWidth="1"/>
    <col min="3" max="3" width="15.140625" style="0" customWidth="1"/>
    <col min="4" max="4" width="5.28125" style="0" customWidth="1"/>
    <col min="5" max="5" width="8.28125" style="0" customWidth="1"/>
    <col min="6" max="6" width="6.28125" style="0" customWidth="1"/>
    <col min="7" max="7" width="7.421875" style="0" customWidth="1"/>
    <col min="8" max="8" width="14.7109375" style="0" customWidth="1"/>
    <col min="9" max="9" width="14.57421875" style="0" customWidth="1"/>
    <col min="10" max="10" width="15.00390625" style="0" bestFit="1" customWidth="1"/>
    <col min="11" max="11" width="14.28125" style="0" customWidth="1"/>
    <col min="12" max="12" width="14.140625" style="0" customWidth="1"/>
    <col min="13" max="13" width="13.28125" style="0" bestFit="1" customWidth="1"/>
    <col min="14" max="14" width="13.28125" style="0" customWidth="1"/>
    <col min="16" max="16" width="12.57421875" style="0" bestFit="1" customWidth="1"/>
    <col min="21" max="21" width="10.421875" style="0" bestFit="1" customWidth="1"/>
  </cols>
  <sheetData>
    <row r="1" spans="9:14" ht="12.75">
      <c r="I1" s="278"/>
      <c r="J1" s="278"/>
      <c r="K1" s="278"/>
      <c r="L1" s="278"/>
      <c r="M1" s="278"/>
      <c r="N1" s="47"/>
    </row>
    <row r="2" spans="1:14" ht="18.75" customHeight="1">
      <c r="A2" s="8"/>
      <c r="I2" s="205"/>
      <c r="J2" s="246" t="s">
        <v>81</v>
      </c>
      <c r="K2" s="246"/>
      <c r="L2" s="246"/>
      <c r="M2" s="246"/>
      <c r="N2" s="246"/>
    </row>
    <row r="3" spans="1:14" ht="18.75" customHeight="1">
      <c r="A3" s="8"/>
      <c r="I3" s="205"/>
      <c r="J3" s="246" t="s">
        <v>125</v>
      </c>
      <c r="K3" s="246"/>
      <c r="L3" s="246"/>
      <c r="M3" s="246"/>
      <c r="N3" s="246"/>
    </row>
    <row r="4" spans="1:14" ht="18.75" customHeight="1">
      <c r="A4" s="8"/>
      <c r="I4" s="205"/>
      <c r="J4" s="246" t="s">
        <v>227</v>
      </c>
      <c r="K4" s="246"/>
      <c r="L4" s="246"/>
      <c r="M4" s="246"/>
      <c r="N4" s="246"/>
    </row>
    <row r="5" spans="1:14" ht="18.75" customHeight="1">
      <c r="A5" s="8"/>
      <c r="I5" s="205"/>
      <c r="J5" s="205"/>
      <c r="K5" s="205"/>
      <c r="L5" s="205"/>
      <c r="M5" s="205"/>
      <c r="N5" s="205"/>
    </row>
    <row r="6" spans="1:14" ht="18.75" customHeight="1">
      <c r="A6" s="8"/>
      <c r="I6" s="205"/>
      <c r="J6" s="246" t="s">
        <v>127</v>
      </c>
      <c r="K6" s="246"/>
      <c r="L6" s="246"/>
      <c r="M6" s="246"/>
      <c r="N6" s="246"/>
    </row>
    <row r="7" spans="1:14" ht="18.75">
      <c r="A7" s="8"/>
      <c r="I7" s="205"/>
      <c r="J7" s="246" t="s">
        <v>68</v>
      </c>
      <c r="K7" s="246"/>
      <c r="L7" s="246"/>
      <c r="M7" s="246"/>
      <c r="N7" s="246"/>
    </row>
    <row r="8" spans="1:14" ht="60" customHeight="1">
      <c r="A8" s="8"/>
      <c r="I8" s="205"/>
      <c r="J8" s="246" t="s">
        <v>215</v>
      </c>
      <c r="K8" s="246"/>
      <c r="L8" s="246"/>
      <c r="M8" s="246"/>
      <c r="N8" s="246"/>
    </row>
    <row r="9" spans="1:14" ht="19.5" customHeight="1">
      <c r="A9" s="8"/>
      <c r="I9" s="47"/>
      <c r="J9" s="50"/>
      <c r="K9" s="50"/>
      <c r="L9" s="50"/>
      <c r="M9" s="50"/>
      <c r="N9" s="50"/>
    </row>
    <row r="10" spans="1:14" ht="36.75" customHeight="1">
      <c r="A10" s="293" t="s">
        <v>85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</row>
    <row r="11" spans="1:14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12.75" customHeight="1">
      <c r="A12" s="281" t="s">
        <v>30</v>
      </c>
      <c r="B12" s="279" t="s">
        <v>31</v>
      </c>
      <c r="C12" s="279" t="s">
        <v>52</v>
      </c>
      <c r="D12" s="279" t="s">
        <v>69</v>
      </c>
      <c r="E12" s="279"/>
      <c r="F12" s="279"/>
      <c r="G12" s="279"/>
      <c r="H12" s="296" t="s">
        <v>32</v>
      </c>
      <c r="I12" s="297"/>
      <c r="J12" s="297"/>
      <c r="K12" s="297"/>
      <c r="L12" s="297"/>
      <c r="M12" s="297"/>
      <c r="N12" s="297"/>
    </row>
    <row r="13" spans="1:14" ht="12.75" customHeight="1">
      <c r="A13" s="281"/>
      <c r="B13" s="279"/>
      <c r="C13" s="279"/>
      <c r="D13" s="279"/>
      <c r="E13" s="279"/>
      <c r="F13" s="279"/>
      <c r="G13" s="279"/>
      <c r="H13" s="296"/>
      <c r="I13" s="297"/>
      <c r="J13" s="297"/>
      <c r="K13" s="297"/>
      <c r="L13" s="297"/>
      <c r="M13" s="297"/>
      <c r="N13" s="297"/>
    </row>
    <row r="14" spans="1:14" ht="5.25" customHeight="1">
      <c r="A14" s="281"/>
      <c r="B14" s="279"/>
      <c r="C14" s="279"/>
      <c r="D14" s="279"/>
      <c r="E14" s="279"/>
      <c r="F14" s="279"/>
      <c r="G14" s="279"/>
      <c r="H14" s="298"/>
      <c r="I14" s="299"/>
      <c r="J14" s="299"/>
      <c r="K14" s="299"/>
      <c r="L14" s="299"/>
      <c r="M14" s="299"/>
      <c r="N14" s="299"/>
    </row>
    <row r="15" spans="1:14" ht="15.75" customHeight="1">
      <c r="A15" s="281"/>
      <c r="B15" s="279"/>
      <c r="C15" s="279"/>
      <c r="D15" s="279" t="s">
        <v>33</v>
      </c>
      <c r="E15" s="279" t="s">
        <v>46</v>
      </c>
      <c r="F15" s="279" t="s">
        <v>34</v>
      </c>
      <c r="G15" s="279" t="s">
        <v>35</v>
      </c>
      <c r="H15" s="280" t="s">
        <v>36</v>
      </c>
      <c r="I15" s="300">
        <v>2017</v>
      </c>
      <c r="J15" s="300">
        <v>2018</v>
      </c>
      <c r="K15" s="300">
        <v>2019</v>
      </c>
      <c r="L15" s="300">
        <v>2020</v>
      </c>
      <c r="M15" s="300">
        <v>2021</v>
      </c>
      <c r="N15" s="294">
        <v>2022</v>
      </c>
    </row>
    <row r="16" spans="1:14" ht="22.5" customHeight="1">
      <c r="A16" s="281"/>
      <c r="B16" s="279"/>
      <c r="C16" s="279"/>
      <c r="D16" s="279"/>
      <c r="E16" s="279"/>
      <c r="F16" s="279"/>
      <c r="G16" s="279"/>
      <c r="H16" s="280"/>
      <c r="I16" s="300"/>
      <c r="J16" s="300"/>
      <c r="K16" s="300"/>
      <c r="L16" s="300"/>
      <c r="M16" s="300"/>
      <c r="N16" s="295"/>
    </row>
    <row r="17" spans="1:14" ht="15.7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</row>
    <row r="18" spans="1:14" ht="20.25" customHeight="1">
      <c r="A18" s="279" t="s">
        <v>37</v>
      </c>
      <c r="B18" s="290" t="s">
        <v>219</v>
      </c>
      <c r="C18" s="39" t="s">
        <v>6</v>
      </c>
      <c r="D18" s="17"/>
      <c r="E18" s="17"/>
      <c r="F18" s="17"/>
      <c r="G18" s="17"/>
      <c r="H18" s="229">
        <f>I18+J18+K18+L18+M18+N18</f>
        <v>115721.77963</v>
      </c>
      <c r="I18" s="144">
        <f aca="true" t="shared" si="0" ref="I18:N18">I23+I28+I33+I38+I43+I48+I53</f>
        <v>17494.701250000002</v>
      </c>
      <c r="J18" s="144">
        <f t="shared" si="0"/>
        <v>30523.79575</v>
      </c>
      <c r="K18" s="109">
        <f t="shared" si="0"/>
        <v>18858.390999999996</v>
      </c>
      <c r="L18" s="229">
        <f>L23+L28+L33+L38+L43+L48+L53</f>
        <v>21246.95646</v>
      </c>
      <c r="M18" s="181">
        <f t="shared" si="0"/>
        <v>13932.1372</v>
      </c>
      <c r="N18" s="179">
        <f t="shared" si="0"/>
        <v>13665.79797</v>
      </c>
    </row>
    <row r="19" spans="1:17" ht="31.5">
      <c r="A19" s="279"/>
      <c r="B19" s="291"/>
      <c r="C19" s="9" t="s">
        <v>25</v>
      </c>
      <c r="D19" s="10"/>
      <c r="E19" s="10"/>
      <c r="F19" s="10"/>
      <c r="G19" s="11"/>
      <c r="H19" s="132">
        <f>I19+J19+K19+L19+M19+N19</f>
        <v>0</v>
      </c>
      <c r="I19" s="132">
        <f aca="true" t="shared" si="1" ref="I19:N19">I24+I29++I34+I39+I44</f>
        <v>0</v>
      </c>
      <c r="J19" s="132">
        <f t="shared" si="1"/>
        <v>0</v>
      </c>
      <c r="K19" s="132">
        <f t="shared" si="1"/>
        <v>0</v>
      </c>
      <c r="L19" s="132">
        <f t="shared" si="1"/>
        <v>0</v>
      </c>
      <c r="M19" s="132">
        <f t="shared" si="1"/>
        <v>0</v>
      </c>
      <c r="N19" s="132">
        <f t="shared" si="1"/>
        <v>0</v>
      </c>
      <c r="Q19" s="80"/>
    </row>
    <row r="20" spans="1:18" ht="31.5">
      <c r="A20" s="279"/>
      <c r="B20" s="291"/>
      <c r="C20" s="9" t="s">
        <v>7</v>
      </c>
      <c r="D20" s="12"/>
      <c r="E20" s="12"/>
      <c r="F20" s="12"/>
      <c r="G20" s="11"/>
      <c r="H20" s="144">
        <f>I20+J20+K20+L20+M20+N20</f>
        <v>73922.14226539999</v>
      </c>
      <c r="I20" s="109">
        <f aca="true" t="shared" si="2" ref="I20:N20">I25+I30++I35+I40+I45+I50+I55</f>
        <v>9640.84735</v>
      </c>
      <c r="J20" s="144">
        <f t="shared" si="2"/>
        <v>23681.03942</v>
      </c>
      <c r="K20" s="144">
        <f t="shared" si="2"/>
        <v>11171.86182</v>
      </c>
      <c r="L20" s="223">
        <f>L25+L30++L35+L40+L45+L50+L55</f>
        <v>14140.893675399999</v>
      </c>
      <c r="M20" s="132">
        <f t="shared" si="2"/>
        <v>7000</v>
      </c>
      <c r="N20" s="109">
        <f t="shared" si="2"/>
        <v>8287.5</v>
      </c>
      <c r="P20" s="233">
        <v>8287.5</v>
      </c>
      <c r="Q20" s="233"/>
      <c r="R20" s="196">
        <f>P20-N20</f>
        <v>0</v>
      </c>
    </row>
    <row r="21" spans="1:14" ht="31.5">
      <c r="A21" s="279"/>
      <c r="B21" s="291"/>
      <c r="C21" s="9" t="s">
        <v>49</v>
      </c>
      <c r="D21" s="12"/>
      <c r="E21" s="12"/>
      <c r="F21" s="12"/>
      <c r="G21" s="11"/>
      <c r="H21" s="222">
        <f>I21+J21+K21+L21+M21+N21</f>
        <v>40627.562795599995</v>
      </c>
      <c r="I21" s="144">
        <f aca="true" t="shared" si="3" ref="I21:M22">I26+I31++I36+I41+I46+I51+I56</f>
        <v>7657.669249999999</v>
      </c>
      <c r="J21" s="144">
        <f t="shared" si="3"/>
        <v>6700.71105</v>
      </c>
      <c r="K21" s="144">
        <f t="shared" si="3"/>
        <v>7035.50899</v>
      </c>
      <c r="L21" s="222">
        <f t="shared" si="3"/>
        <v>7049.9180856</v>
      </c>
      <c r="M21" s="144">
        <f>M26+M31++M36+M41+M46+M51+M56</f>
        <v>6864.890869999999</v>
      </c>
      <c r="N21" s="144">
        <f>N26+N31++N36+N41+N46+N51+N56</f>
        <v>5318.86455</v>
      </c>
    </row>
    <row r="22" spans="1:14" ht="63">
      <c r="A22" s="279"/>
      <c r="B22" s="292"/>
      <c r="C22" s="9" t="s">
        <v>86</v>
      </c>
      <c r="D22" s="12"/>
      <c r="E22" s="12"/>
      <c r="F22" s="12"/>
      <c r="G22" s="11"/>
      <c r="H22" s="222">
        <f>I22+J22+K22+L22+M22+N22</f>
        <v>1172.0745689999997</v>
      </c>
      <c r="I22" s="144">
        <f t="shared" si="3"/>
        <v>196.18465</v>
      </c>
      <c r="J22" s="144">
        <f t="shared" si="3"/>
        <v>142.04528</v>
      </c>
      <c r="K22" s="144">
        <f t="shared" si="3"/>
        <v>651.02019</v>
      </c>
      <c r="L22" s="222">
        <f t="shared" si="3"/>
        <v>56.144699</v>
      </c>
      <c r="M22" s="144">
        <f t="shared" si="3"/>
        <v>67.24632999999999</v>
      </c>
      <c r="N22" s="144">
        <f>N27+N32++N37+N42+N47+N52+N57</f>
        <v>59.43341999999984</v>
      </c>
    </row>
    <row r="23" spans="1:14" ht="27" customHeight="1">
      <c r="A23" s="281" t="s">
        <v>38</v>
      </c>
      <c r="B23" s="282" t="s">
        <v>39</v>
      </c>
      <c r="C23" s="13" t="s">
        <v>6</v>
      </c>
      <c r="D23" s="14"/>
      <c r="E23" s="14"/>
      <c r="F23" s="14"/>
      <c r="G23" s="13"/>
      <c r="H23" s="133">
        <f>I23+J23+K23+L23+M23</f>
        <v>0</v>
      </c>
      <c r="I23" s="133">
        <v>0</v>
      </c>
      <c r="J23" s="133">
        <v>0</v>
      </c>
      <c r="K23" s="133">
        <v>0</v>
      </c>
      <c r="L23" s="133">
        <f>'Строительство ПР3'!F15</f>
        <v>0</v>
      </c>
      <c r="M23" s="133">
        <f>'Строительство ПР3'!F18</f>
        <v>0</v>
      </c>
      <c r="N23" s="133">
        <f>'Строительство ПР3'!G18</f>
        <v>0</v>
      </c>
    </row>
    <row r="24" spans="1:14" ht="35.25" customHeight="1">
      <c r="A24" s="281"/>
      <c r="B24" s="282"/>
      <c r="C24" s="9" t="s">
        <v>25</v>
      </c>
      <c r="D24" s="14"/>
      <c r="E24" s="14"/>
      <c r="F24" s="14"/>
      <c r="G24" s="13"/>
      <c r="H24" s="112">
        <v>0</v>
      </c>
      <c r="I24" s="112">
        <v>0</v>
      </c>
      <c r="J24" s="112">
        <v>0</v>
      </c>
      <c r="K24" s="112">
        <v>0</v>
      </c>
      <c r="L24" s="112">
        <f>'Строительство ПР3'!G14</f>
        <v>0</v>
      </c>
      <c r="M24" s="112">
        <f>'Строительство ПР3'!G18</f>
        <v>0</v>
      </c>
      <c r="N24" s="112">
        <f>'Строительство ПР3'!H18</f>
        <v>0</v>
      </c>
    </row>
    <row r="25" spans="1:14" ht="37.5" customHeight="1">
      <c r="A25" s="281"/>
      <c r="B25" s="282"/>
      <c r="C25" s="9" t="s">
        <v>7</v>
      </c>
      <c r="D25" s="15"/>
      <c r="E25" s="15"/>
      <c r="F25" s="15"/>
      <c r="G25" s="16"/>
      <c r="H25" s="112">
        <v>0</v>
      </c>
      <c r="I25" s="112">
        <v>0</v>
      </c>
      <c r="J25" s="112">
        <v>0</v>
      </c>
      <c r="K25" s="112">
        <v>0</v>
      </c>
      <c r="L25" s="112">
        <f>'Строительство ПР3'!H14</f>
        <v>0</v>
      </c>
      <c r="M25" s="112">
        <f>'Строительство ПР3'!H18</f>
        <v>0</v>
      </c>
      <c r="N25" s="112">
        <f>'Строительство ПР3'!I18</f>
        <v>0</v>
      </c>
    </row>
    <row r="26" spans="1:14" ht="33.75" customHeight="1">
      <c r="A26" s="281"/>
      <c r="B26" s="282"/>
      <c r="C26" s="143" t="s">
        <v>49</v>
      </c>
      <c r="D26" s="15"/>
      <c r="E26" s="15"/>
      <c r="F26" s="15"/>
      <c r="G26" s="16"/>
      <c r="H26" s="112">
        <v>0</v>
      </c>
      <c r="I26" s="112">
        <v>0</v>
      </c>
      <c r="J26" s="112">
        <v>0</v>
      </c>
      <c r="K26" s="112">
        <v>0</v>
      </c>
      <c r="L26" s="112">
        <f>'Строительство ПР3'!J14</f>
        <v>0</v>
      </c>
      <c r="M26" s="112">
        <f>'Строительство ПР3'!J18</f>
        <v>0</v>
      </c>
      <c r="N26" s="112">
        <f>'Строительство ПР3'!K18</f>
        <v>0</v>
      </c>
    </row>
    <row r="27" spans="1:14" ht="69" customHeight="1">
      <c r="A27" s="281"/>
      <c r="B27" s="282"/>
      <c r="C27" s="9" t="s">
        <v>86</v>
      </c>
      <c r="D27" s="15"/>
      <c r="E27" s="15"/>
      <c r="F27" s="15"/>
      <c r="G27" s="16"/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</row>
    <row r="28" spans="1:14" ht="27.75" customHeight="1">
      <c r="A28" s="281" t="s">
        <v>40</v>
      </c>
      <c r="B28" s="283" t="s">
        <v>41</v>
      </c>
      <c r="C28" s="13" t="s">
        <v>6</v>
      </c>
      <c r="D28" s="14"/>
      <c r="E28" s="14"/>
      <c r="F28" s="14"/>
      <c r="G28" s="14"/>
      <c r="H28" s="115">
        <f>I28+J28+K28+L28+M28</f>
        <v>0</v>
      </c>
      <c r="I28" s="115">
        <v>0</v>
      </c>
      <c r="J28" s="115">
        <v>0</v>
      </c>
      <c r="K28" s="115">
        <f>SUM(K29:K32)</f>
        <v>0</v>
      </c>
      <c r="L28" s="115">
        <f>SUM(L29:L32)</f>
        <v>0</v>
      </c>
      <c r="M28" s="115">
        <f>SUM(M29:M32)</f>
        <v>0</v>
      </c>
      <c r="N28" s="115">
        <f>SUM(N29:N32)</f>
        <v>0</v>
      </c>
    </row>
    <row r="29" spans="1:14" ht="32.25" customHeight="1">
      <c r="A29" s="281"/>
      <c r="B29" s="283"/>
      <c r="C29" s="9" t="s">
        <v>25</v>
      </c>
      <c r="D29" s="14"/>
      <c r="E29" s="14"/>
      <c r="F29" s="14"/>
      <c r="G29" s="14"/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45" customHeight="1">
      <c r="A30" s="281"/>
      <c r="B30" s="283"/>
      <c r="C30" s="9" t="s">
        <v>7</v>
      </c>
      <c r="D30" s="14"/>
      <c r="E30" s="14"/>
      <c r="F30" s="14"/>
      <c r="G30" s="14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30" customHeight="1">
      <c r="A31" s="281"/>
      <c r="B31" s="283"/>
      <c r="C31" s="9" t="s">
        <v>49</v>
      </c>
      <c r="D31" s="15"/>
      <c r="E31" s="15"/>
      <c r="F31" s="15"/>
      <c r="G31" s="15"/>
      <c r="H31" s="16">
        <f>I31+J31+K31+L31+M31</f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4" ht="63">
      <c r="A32" s="281"/>
      <c r="B32" s="283"/>
      <c r="C32" s="9" t="s">
        <v>86</v>
      </c>
      <c r="D32" s="15"/>
      <c r="E32" s="15"/>
      <c r="F32" s="15"/>
      <c r="G32" s="15"/>
      <c r="H32" s="16">
        <f>I32+J32+K32+L32+M32</f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</row>
    <row r="33" spans="1:14" ht="28.5" customHeight="1">
      <c r="A33" s="272" t="s">
        <v>42</v>
      </c>
      <c r="B33" s="287" t="s">
        <v>43</v>
      </c>
      <c r="C33" s="13" t="s">
        <v>6</v>
      </c>
      <c r="D33" s="14"/>
      <c r="E33" s="14"/>
      <c r="F33" s="14"/>
      <c r="G33" s="14"/>
      <c r="H33" s="219">
        <f>H34+H35+H36+H37</f>
        <v>60155.93706</v>
      </c>
      <c r="I33" s="110">
        <f aca="true" t="shared" si="4" ref="I33:N33">SUM(I34:I37)</f>
        <v>5565.916249999999</v>
      </c>
      <c r="J33" s="110">
        <f t="shared" si="4"/>
        <v>16258.790050000001</v>
      </c>
      <c r="K33" s="110">
        <f t="shared" si="4"/>
        <v>8162.311</v>
      </c>
      <c r="L33" s="232">
        <f>SUM(L34:L37)</f>
        <v>15574.26756</v>
      </c>
      <c r="M33" s="110">
        <f t="shared" si="4"/>
        <v>7183.397199999999</v>
      </c>
      <c r="N33" s="218">
        <f t="shared" si="4"/>
        <v>7411.255</v>
      </c>
    </row>
    <row r="34" spans="1:14" ht="37.5" customHeight="1">
      <c r="A34" s="273"/>
      <c r="B34" s="288"/>
      <c r="C34" s="9" t="s">
        <v>25</v>
      </c>
      <c r="D34" s="14"/>
      <c r="E34" s="14"/>
      <c r="F34" s="14"/>
      <c r="G34" s="14"/>
      <c r="H34" s="112">
        <v>0</v>
      </c>
      <c r="I34" s="112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</row>
    <row r="35" spans="1:16" ht="36" customHeight="1">
      <c r="A35" s="273"/>
      <c r="B35" s="288"/>
      <c r="C35" s="9" t="s">
        <v>7</v>
      </c>
      <c r="D35" s="15"/>
      <c r="E35" s="15"/>
      <c r="F35" s="15"/>
      <c r="G35" s="15"/>
      <c r="H35" s="198">
        <f>I35+J35+K35+L35+M35+N35</f>
        <v>22143.0632644</v>
      </c>
      <c r="I35" s="16">
        <f>'Ремонт ПР 5'!H19</f>
        <v>0</v>
      </c>
      <c r="J35" s="113">
        <f>'Ремонт ПР 5'!H27</f>
        <v>9618.720000000001</v>
      </c>
      <c r="K35" s="16">
        <f>'Ремонт ПР 5'!H33</f>
        <v>1171.86201</v>
      </c>
      <c r="L35" s="199">
        <f>'Ремонт ПР 5'!H43</f>
        <v>8606.2764744</v>
      </c>
      <c r="M35" s="16">
        <f>'Ремонт ПР 5'!H47</f>
        <v>342.61333</v>
      </c>
      <c r="N35" s="160">
        <f>'Ремонт ПР 5'!H51</f>
        <v>2403.59145</v>
      </c>
      <c r="P35" s="150"/>
    </row>
    <row r="36" spans="1:14" ht="31.5">
      <c r="A36" s="273"/>
      <c r="B36" s="288"/>
      <c r="C36" s="9" t="s">
        <v>49</v>
      </c>
      <c r="D36" s="15"/>
      <c r="E36" s="15"/>
      <c r="F36" s="15"/>
      <c r="G36" s="15"/>
      <c r="H36" s="198">
        <f>I36+J36+K36+L36+M36+N36</f>
        <v>38012.8737956</v>
      </c>
      <c r="I36" s="16">
        <f>'Ремонт ПР 5'!I19</f>
        <v>5565.916249999999</v>
      </c>
      <c r="J36" s="16">
        <f>'Ремонт ПР 5'!I27</f>
        <v>6640.07005</v>
      </c>
      <c r="K36" s="160">
        <f>'Ремонт ПР 5'!I33</f>
        <v>6990.44899</v>
      </c>
      <c r="L36" s="198">
        <f>'Ремонт ПР 5'!I43</f>
        <v>6967.991085600001</v>
      </c>
      <c r="M36" s="16">
        <f>'Ремонт ПР 5'!I47</f>
        <v>6840.783869999999</v>
      </c>
      <c r="N36" s="16">
        <f>'Ремонт ПР 5'!I51</f>
        <v>5007.66355</v>
      </c>
    </row>
    <row r="37" spans="1:14" ht="63">
      <c r="A37" s="274"/>
      <c r="B37" s="289"/>
      <c r="C37" s="9" t="s">
        <v>86</v>
      </c>
      <c r="D37" s="15"/>
      <c r="E37" s="15"/>
      <c r="F37" s="15"/>
      <c r="G37" s="15"/>
      <c r="H37" s="113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</row>
    <row r="38" spans="1:14" ht="30" customHeight="1">
      <c r="A38" s="272" t="s">
        <v>44</v>
      </c>
      <c r="B38" s="284" t="s">
        <v>47</v>
      </c>
      <c r="C38" s="13" t="s">
        <v>6</v>
      </c>
      <c r="D38" s="14"/>
      <c r="E38" s="14"/>
      <c r="F38" s="14"/>
      <c r="G38" s="14"/>
      <c r="H38" s="121">
        <f>I38+J38+K38+L38+M38+N38</f>
        <v>792.1110000000001</v>
      </c>
      <c r="I38" s="13">
        <f>'ПСД Ремонт ПР6'!D26</f>
        <v>269.175</v>
      </c>
      <c r="J38" s="13">
        <f>'ПСД Ремонт ПР6'!D32</f>
        <v>60.641000000000005</v>
      </c>
      <c r="K38" s="121">
        <f>'ПСД Ремонт ПР6'!D38</f>
        <v>45.06</v>
      </c>
      <c r="L38" s="121">
        <f>'ПСД Ремонт ПР6'!D48</f>
        <v>81.927</v>
      </c>
      <c r="M38" s="115">
        <f>'ПСД Ремонт ПР6'!D52</f>
        <v>24.107</v>
      </c>
      <c r="N38" s="121">
        <f>'ПСД Ремонт ПР6'!F60</f>
        <v>311.201</v>
      </c>
    </row>
    <row r="39" spans="1:14" ht="36.75" customHeight="1">
      <c r="A39" s="273"/>
      <c r="B39" s="285"/>
      <c r="C39" s="9" t="s">
        <v>25</v>
      </c>
      <c r="D39" s="14"/>
      <c r="E39" s="14"/>
      <c r="F39" s="14"/>
      <c r="G39" s="14"/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31.5">
      <c r="A40" s="273"/>
      <c r="B40" s="285"/>
      <c r="C40" s="9" t="s">
        <v>7</v>
      </c>
      <c r="D40" s="15"/>
      <c r="E40" s="15"/>
      <c r="F40" s="15"/>
      <c r="G40" s="15"/>
      <c r="H40" s="111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31.5">
      <c r="A41" s="273"/>
      <c r="B41" s="285"/>
      <c r="C41" s="9" t="s">
        <v>49</v>
      </c>
      <c r="D41" s="15"/>
      <c r="E41" s="15"/>
      <c r="F41" s="15"/>
      <c r="G41" s="15"/>
      <c r="H41" s="114">
        <f>I41+J41+K41+L41+M41+N41</f>
        <v>792.1110000000001</v>
      </c>
      <c r="I41" s="114">
        <f>'ПСД Ремонт ПР6'!E26</f>
        <v>269.175</v>
      </c>
      <c r="J41" s="16">
        <f>'ПСД Ремонт ПР6'!E32</f>
        <v>60.641000000000005</v>
      </c>
      <c r="K41" s="114">
        <f>'ПСД Ремонт ПР6'!F38</f>
        <v>45.06</v>
      </c>
      <c r="L41" s="114">
        <f>'ПСД Ремонт ПР6'!F48</f>
        <v>81.927</v>
      </c>
      <c r="M41" s="114">
        <f>'ПСД Ремонт ПР6'!F52</f>
        <v>24.107</v>
      </c>
      <c r="N41" s="114">
        <f>'ПСД Ремонт ПР6'!F60</f>
        <v>311.201</v>
      </c>
    </row>
    <row r="42" spans="1:14" ht="63">
      <c r="A42" s="274"/>
      <c r="B42" s="286"/>
      <c r="C42" s="9" t="s">
        <v>86</v>
      </c>
      <c r="D42" s="15"/>
      <c r="E42" s="15"/>
      <c r="F42" s="15"/>
      <c r="G42" s="15"/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</row>
    <row r="43" spans="1:14" s="26" customFormat="1" ht="18" customHeight="1">
      <c r="A43" s="272" t="s">
        <v>45</v>
      </c>
      <c r="B43" s="275" t="s">
        <v>101</v>
      </c>
      <c r="C43" s="13" t="s">
        <v>6</v>
      </c>
      <c r="D43" s="14"/>
      <c r="E43" s="14"/>
      <c r="F43" s="14"/>
      <c r="G43" s="14"/>
      <c r="H43" s="116">
        <f>I43+J43+K43+L43+M43</f>
        <v>10707.05</v>
      </c>
      <c r="I43" s="116">
        <f>SUM(I44:I47)</f>
        <v>10707.05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</row>
    <row r="44" spans="1:14" s="26" customFormat="1" ht="31.5">
      <c r="A44" s="273"/>
      <c r="B44" s="276"/>
      <c r="C44" s="9" t="s">
        <v>25</v>
      </c>
      <c r="D44" s="15"/>
      <c r="E44" s="15"/>
      <c r="F44" s="15"/>
      <c r="G44" s="15"/>
      <c r="H44" s="112">
        <v>0</v>
      </c>
      <c r="I44" s="113">
        <v>0</v>
      </c>
      <c r="J44" s="16">
        <v>0</v>
      </c>
      <c r="K44" s="16">
        <v>0</v>
      </c>
      <c r="L44" s="16">
        <v>0</v>
      </c>
      <c r="M44" s="16">
        <v>0</v>
      </c>
      <c r="N44" s="16"/>
    </row>
    <row r="45" spans="1:14" s="26" customFormat="1" ht="31.5">
      <c r="A45" s="273"/>
      <c r="B45" s="276"/>
      <c r="C45" s="9" t="s">
        <v>7</v>
      </c>
      <c r="D45" s="15"/>
      <c r="E45" s="15"/>
      <c r="F45" s="15"/>
      <c r="G45" s="15"/>
      <c r="H45" s="114">
        <f>I45+J45+K45+L45+M45</f>
        <v>8865.627</v>
      </c>
      <c r="I45" s="118">
        <f>'Ремонт 2016 ПР 7'!H18</f>
        <v>8865.627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</row>
    <row r="46" spans="1:14" s="26" customFormat="1" ht="31.5" customHeight="1">
      <c r="A46" s="273"/>
      <c r="B46" s="276"/>
      <c r="C46" s="9" t="s">
        <v>49</v>
      </c>
      <c r="D46" s="25"/>
      <c r="E46" s="25"/>
      <c r="F46" s="25"/>
      <c r="G46" s="25"/>
      <c r="H46" s="118">
        <f>I46+J46+K46+L46+M46</f>
        <v>1822.578</v>
      </c>
      <c r="I46" s="118">
        <f>'Ремонт 2016 ПР 7'!I18</f>
        <v>1822.578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</row>
    <row r="47" spans="1:14" s="26" customFormat="1" ht="63">
      <c r="A47" s="274"/>
      <c r="B47" s="277"/>
      <c r="C47" s="9" t="s">
        <v>86</v>
      </c>
      <c r="D47" s="25"/>
      <c r="E47" s="25"/>
      <c r="F47" s="25"/>
      <c r="G47" s="25"/>
      <c r="H47" s="118">
        <f>I47+J47+K47+L47+M47</f>
        <v>18.845</v>
      </c>
      <c r="I47" s="118">
        <f>'Ремонт 2016 ПР 7'!J18</f>
        <v>18.845</v>
      </c>
      <c r="J47" s="120">
        <v>0</v>
      </c>
      <c r="K47" s="119">
        <v>0</v>
      </c>
      <c r="L47" s="119">
        <v>0</v>
      </c>
      <c r="M47" s="119">
        <v>0</v>
      </c>
      <c r="N47" s="119">
        <v>0</v>
      </c>
    </row>
    <row r="48" spans="1:14" s="26" customFormat="1" ht="30.75" customHeight="1">
      <c r="A48" s="272" t="s">
        <v>104</v>
      </c>
      <c r="B48" s="275" t="s">
        <v>103</v>
      </c>
      <c r="C48" s="13" t="s">
        <v>6</v>
      </c>
      <c r="D48" s="14"/>
      <c r="E48" s="14"/>
      <c r="F48" s="14"/>
      <c r="G48" s="14"/>
      <c r="H48" s="121">
        <f>I48+J48+K48+L48+M48</f>
        <v>952.5600000000001</v>
      </c>
      <c r="I48" s="121">
        <f aca="true" t="shared" si="5" ref="I48:N48">SUM(I49:I52)</f>
        <v>952.5600000000001</v>
      </c>
      <c r="J48" s="121">
        <f t="shared" si="5"/>
        <v>0</v>
      </c>
      <c r="K48" s="121">
        <f t="shared" si="5"/>
        <v>0</v>
      </c>
      <c r="L48" s="121">
        <f t="shared" si="5"/>
        <v>0</v>
      </c>
      <c r="M48" s="121">
        <f t="shared" si="5"/>
        <v>0</v>
      </c>
      <c r="N48" s="121">
        <f t="shared" si="5"/>
        <v>0</v>
      </c>
    </row>
    <row r="49" spans="1:14" s="26" customFormat="1" ht="31.5">
      <c r="A49" s="273"/>
      <c r="B49" s="276"/>
      <c r="C49" s="9" t="s">
        <v>25</v>
      </c>
      <c r="D49" s="15"/>
      <c r="E49" s="15"/>
      <c r="F49" s="15"/>
      <c r="G49" s="15"/>
      <c r="H49" s="112">
        <v>0</v>
      </c>
      <c r="I49" s="117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</row>
    <row r="50" spans="1:14" s="26" customFormat="1" ht="31.5">
      <c r="A50" s="273"/>
      <c r="B50" s="276"/>
      <c r="C50" s="9" t="s">
        <v>7</v>
      </c>
      <c r="D50" s="15"/>
      <c r="E50" s="15"/>
      <c r="F50" s="15"/>
      <c r="G50" s="15"/>
      <c r="H50" s="114">
        <f>I50+J50+K50+L50+M50</f>
        <v>775.22035</v>
      </c>
      <c r="I50" s="122">
        <f>'КАП РЕМОНТ ПЕШЕХ ПР11'!F17</f>
        <v>775.22035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</row>
    <row r="51" spans="1:14" s="26" customFormat="1" ht="33.75" customHeight="1">
      <c r="A51" s="273"/>
      <c r="B51" s="276"/>
      <c r="C51" s="9" t="s">
        <v>49</v>
      </c>
      <c r="D51" s="25"/>
      <c r="E51" s="25"/>
      <c r="F51" s="25"/>
      <c r="G51" s="25"/>
      <c r="H51" s="122">
        <f>I51+J51+K51+L51+M51</f>
        <v>0</v>
      </c>
      <c r="I51" s="122">
        <f>'КАП РЕМОНТ ПЕШЕХ ПР11'!G17</f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</row>
    <row r="52" spans="1:14" s="26" customFormat="1" ht="63">
      <c r="A52" s="274"/>
      <c r="B52" s="277"/>
      <c r="C52" s="9" t="s">
        <v>86</v>
      </c>
      <c r="D52" s="25"/>
      <c r="E52" s="25"/>
      <c r="F52" s="25"/>
      <c r="G52" s="25"/>
      <c r="H52" s="122">
        <f>I52+J52+K52+L52+M52</f>
        <v>177.33965</v>
      </c>
      <c r="I52" s="122">
        <f>'КАП РЕМОНТ ПЕШЕХ ПР11'!H17</f>
        <v>177.33965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</row>
    <row r="53" spans="1:14" ht="15.75">
      <c r="A53" s="272" t="s">
        <v>119</v>
      </c>
      <c r="B53" s="275" t="s">
        <v>165</v>
      </c>
      <c r="C53" s="13" t="s">
        <v>6</v>
      </c>
      <c r="D53" s="6"/>
      <c r="E53" s="6"/>
      <c r="F53" s="6"/>
      <c r="G53" s="6"/>
      <c r="H53" s="127">
        <f>H54+H55+H56+H57</f>
        <v>43114.12157</v>
      </c>
      <c r="I53" s="124">
        <f aca="true" t="shared" si="6" ref="I53:N53">I54+I55+I56+I57</f>
        <v>0</v>
      </c>
      <c r="J53" s="127">
        <f t="shared" si="6"/>
        <v>14204.3647</v>
      </c>
      <c r="K53" s="127">
        <f t="shared" si="6"/>
        <v>10651.019999999999</v>
      </c>
      <c r="L53" s="127">
        <f t="shared" si="6"/>
        <v>5590.7618999999995</v>
      </c>
      <c r="M53" s="124">
        <f t="shared" si="6"/>
        <v>6724.633</v>
      </c>
      <c r="N53" s="127">
        <f t="shared" si="6"/>
        <v>5943.3419699999995</v>
      </c>
    </row>
    <row r="54" spans="1:14" ht="31.5">
      <c r="A54" s="273"/>
      <c r="B54" s="276"/>
      <c r="C54" s="9" t="s">
        <v>25</v>
      </c>
      <c r="D54" s="6"/>
      <c r="E54" s="6"/>
      <c r="F54" s="6"/>
      <c r="G54" s="6"/>
      <c r="H54" s="120">
        <v>0</v>
      </c>
      <c r="I54" s="120">
        <v>0</v>
      </c>
      <c r="J54" s="119">
        <v>0</v>
      </c>
      <c r="K54" s="119">
        <v>0</v>
      </c>
      <c r="L54" s="119">
        <v>0</v>
      </c>
      <c r="M54" s="119">
        <v>0</v>
      </c>
      <c r="N54" s="119"/>
    </row>
    <row r="55" spans="1:14" ht="31.5">
      <c r="A55" s="273"/>
      <c r="B55" s="276"/>
      <c r="C55" s="9" t="s">
        <v>7</v>
      </c>
      <c r="D55" s="6"/>
      <c r="E55" s="6"/>
      <c r="F55" s="6"/>
      <c r="G55" s="6"/>
      <c r="H55" s="163">
        <f>I55+J55+K55+L55+M55+N55</f>
        <v>42138.231651</v>
      </c>
      <c r="I55" s="125">
        <v>0</v>
      </c>
      <c r="J55" s="126">
        <f>'РЕМОНТ ДОРОГ ПГТ.ХОТЫНЕЦ ПР.12'!H22</f>
        <v>14062.31942</v>
      </c>
      <c r="K55" s="178">
        <f>'РЕМОНТ ДОРОГ ПГТ.ХОТЫНЕЦ ПР.12'!H32</f>
        <v>9999.99981</v>
      </c>
      <c r="L55" s="227">
        <f>'РЕМОНТ ДОРОГ ПГТ.ХОТЫНЕЦ ПР.12'!H41</f>
        <v>5534.617200999999</v>
      </c>
      <c r="M55" s="161">
        <f>'РЕМОНТ ДОРОГ ПГТ.ХОТЫНЕЦ ПР.12'!H46</f>
        <v>6657.38667</v>
      </c>
      <c r="N55" s="161">
        <f>'РЕМОНТ ДОРОГ ПГТ.ХОТЫНЕЦ ПР.12'!H50</f>
        <v>5883.90855</v>
      </c>
    </row>
    <row r="56" spans="1:21" ht="31.5">
      <c r="A56" s="273"/>
      <c r="B56" s="276"/>
      <c r="C56" s="9" t="s">
        <v>49</v>
      </c>
      <c r="D56" s="6"/>
      <c r="E56" s="6"/>
      <c r="F56" s="6"/>
      <c r="G56" s="6"/>
      <c r="H56" s="128">
        <f>I56+J56+K56+L56+M56</f>
        <v>0</v>
      </c>
      <c r="I56" s="125">
        <v>0</v>
      </c>
      <c r="J56" s="119">
        <v>0</v>
      </c>
      <c r="K56" s="125">
        <f>'РЕМОНТ ДОРОГ ПГТ.ХОТЫНЕЦ ПР.12'!I32</f>
        <v>0</v>
      </c>
      <c r="L56" s="123">
        <f>'РЕМОНТ ДОРОГ ПГТ.ХОТЫНЕЦ ПР.12'!I41</f>
        <v>0</v>
      </c>
      <c r="M56" s="123">
        <v>0</v>
      </c>
      <c r="N56" s="123"/>
      <c r="U56" s="81"/>
    </row>
    <row r="57" spans="1:21" ht="63">
      <c r="A57" s="274"/>
      <c r="B57" s="277"/>
      <c r="C57" s="9" t="s">
        <v>86</v>
      </c>
      <c r="D57" s="6"/>
      <c r="E57" s="6"/>
      <c r="F57" s="6"/>
      <c r="G57" s="6"/>
      <c r="H57" s="220">
        <f>I57+J57+K57+L57+M57+N57</f>
        <v>975.8899189999997</v>
      </c>
      <c r="I57" s="119">
        <v>0</v>
      </c>
      <c r="J57" s="119">
        <f>'РЕМОНТ ДОРОГ ПГТ.ХОТЫНЕЦ ПР.12'!J22</f>
        <v>142.04528</v>
      </c>
      <c r="K57" s="119">
        <f>'РЕМОНТ ДОРОГ ПГТ.ХОТЫНЕЦ ПР.12'!J32</f>
        <v>651.02019</v>
      </c>
      <c r="L57" s="119">
        <f>'РЕМОНТ ДОРОГ ПГТ.ХОТЫНЕЦ ПР.12'!J41</f>
        <v>56.144699</v>
      </c>
      <c r="M57" s="119">
        <f>'РЕМОНТ ДОРОГ ПГТ.ХОТЫНЕЦ ПР.12'!J46</f>
        <v>67.24632999999999</v>
      </c>
      <c r="N57" s="126">
        <f>'РЕМОНТ ДОРОГ ПГТ.ХОТЫНЕЦ ПР.12'!J50</f>
        <v>59.43341999999984</v>
      </c>
      <c r="U57" s="81"/>
    </row>
    <row r="58" spans="14:21" ht="12.75">
      <c r="N58" s="49" t="s">
        <v>124</v>
      </c>
      <c r="U58" s="81"/>
    </row>
    <row r="59" ht="12.75">
      <c r="U59" s="81"/>
    </row>
  </sheetData>
  <sheetProtection/>
  <mergeCells count="40">
    <mergeCell ref="J7:N7"/>
    <mergeCell ref="J8:N8"/>
    <mergeCell ref="J2:N2"/>
    <mergeCell ref="J3:N3"/>
    <mergeCell ref="J4:N4"/>
    <mergeCell ref="J6:N6"/>
    <mergeCell ref="A10:N10"/>
    <mergeCell ref="N15:N16"/>
    <mergeCell ref="H12:N14"/>
    <mergeCell ref="L15:L16"/>
    <mergeCell ref="M15:M16"/>
    <mergeCell ref="I15:I16"/>
    <mergeCell ref="D12:G14"/>
    <mergeCell ref="J15:J16"/>
    <mergeCell ref="E15:E16"/>
    <mergeCell ref="K15:K16"/>
    <mergeCell ref="C12:C16"/>
    <mergeCell ref="A18:A22"/>
    <mergeCell ref="B18:B22"/>
    <mergeCell ref="D15:D16"/>
    <mergeCell ref="F15:F16"/>
    <mergeCell ref="G15:G16"/>
    <mergeCell ref="A23:A27"/>
    <mergeCell ref="B23:B27"/>
    <mergeCell ref="A28:A32"/>
    <mergeCell ref="B28:B32"/>
    <mergeCell ref="B38:B42"/>
    <mergeCell ref="A38:A42"/>
    <mergeCell ref="A33:A37"/>
    <mergeCell ref="B33:B37"/>
    <mergeCell ref="A53:A57"/>
    <mergeCell ref="B53:B57"/>
    <mergeCell ref="A48:A52"/>
    <mergeCell ref="B48:B52"/>
    <mergeCell ref="I1:M1"/>
    <mergeCell ref="B12:B16"/>
    <mergeCell ref="A43:A47"/>
    <mergeCell ref="H15:H16"/>
    <mergeCell ref="A12:A16"/>
    <mergeCell ref="B43:B47"/>
  </mergeCells>
  <printOptions/>
  <pageMargins left="0.31496062992125984" right="0.31496062992125984" top="0.7874015748031497" bottom="0.31496062992125984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B1">
      <selection activeCell="D6" sqref="D6:H6"/>
    </sheetView>
  </sheetViews>
  <sheetFormatPr defaultColWidth="9.140625" defaultRowHeight="12.75"/>
  <cols>
    <col min="1" max="1" width="4.7109375" style="0" customWidth="1"/>
    <col min="2" max="2" width="61.7109375" style="0" customWidth="1"/>
    <col min="3" max="3" width="13.57421875" style="0" customWidth="1"/>
    <col min="4" max="4" width="12.00390625" style="0" customWidth="1"/>
    <col min="5" max="5" width="9.28125" style="0" customWidth="1"/>
    <col min="6" max="6" width="11.421875" style="0" customWidth="1"/>
    <col min="7" max="7" width="10.8515625" style="0" customWidth="1"/>
    <col min="8" max="8" width="10.57421875" style="0" customWidth="1"/>
    <col min="9" max="9" width="13.00390625" style="0" customWidth="1"/>
  </cols>
  <sheetData>
    <row r="1" spans="4:8" ht="15.75">
      <c r="D1" s="301" t="s">
        <v>82</v>
      </c>
      <c r="E1" s="301"/>
      <c r="F1" s="301"/>
      <c r="G1" s="301"/>
      <c r="H1" s="301"/>
    </row>
    <row r="2" spans="4:8" ht="15.75">
      <c r="D2" s="301" t="s">
        <v>125</v>
      </c>
      <c r="E2" s="301"/>
      <c r="F2" s="301"/>
      <c r="G2" s="301"/>
      <c r="H2" s="301"/>
    </row>
    <row r="3" spans="4:8" ht="15.75">
      <c r="D3" s="301" t="s">
        <v>121</v>
      </c>
      <c r="E3" s="301"/>
      <c r="F3" s="301"/>
      <c r="G3" s="301"/>
      <c r="H3" s="301"/>
    </row>
    <row r="5" spans="4:8" ht="18.75">
      <c r="D5" s="244" t="s">
        <v>126</v>
      </c>
      <c r="E5" s="244"/>
      <c r="F5" s="244"/>
      <c r="G5" s="244"/>
      <c r="H5" s="244"/>
    </row>
    <row r="6" spans="1:8" ht="18.75">
      <c r="A6" s="36"/>
      <c r="B6" s="36"/>
      <c r="C6" s="36"/>
      <c r="D6" s="270" t="s">
        <v>68</v>
      </c>
      <c r="E6" s="270"/>
      <c r="F6" s="270"/>
      <c r="G6" s="270"/>
      <c r="H6" s="270"/>
    </row>
    <row r="7" spans="1:8" ht="72.75" customHeight="1">
      <c r="A7" s="36"/>
      <c r="B7" s="36"/>
      <c r="C7" s="36"/>
      <c r="D7" s="246" t="s">
        <v>74</v>
      </c>
      <c r="E7" s="246"/>
      <c r="F7" s="246"/>
      <c r="G7" s="246"/>
      <c r="H7" s="246"/>
    </row>
    <row r="8" spans="1:8" ht="15.75">
      <c r="A8" s="36"/>
      <c r="B8" s="36"/>
      <c r="C8" s="36"/>
      <c r="D8" s="36"/>
      <c r="E8" s="51"/>
      <c r="F8" s="51"/>
      <c r="G8" s="51"/>
      <c r="H8" s="51"/>
    </row>
    <row r="9" spans="1:8" ht="36.75" customHeight="1">
      <c r="A9" s="74"/>
      <c r="B9" s="271" t="s">
        <v>103</v>
      </c>
      <c r="C9" s="271"/>
      <c r="D9" s="271"/>
      <c r="E9" s="271"/>
      <c r="F9" s="271"/>
      <c r="G9" s="74"/>
      <c r="H9" s="74"/>
    </row>
    <row r="10" spans="1:8" ht="15.75">
      <c r="A10" s="26"/>
      <c r="B10" s="26"/>
      <c r="C10" s="26"/>
      <c r="D10" s="26"/>
      <c r="E10" s="26"/>
      <c r="F10" s="26"/>
      <c r="G10" s="26"/>
      <c r="H10" s="26"/>
    </row>
    <row r="11" spans="1:8" ht="15" customHeight="1">
      <c r="A11" s="239" t="s">
        <v>0</v>
      </c>
      <c r="B11" s="239" t="s">
        <v>1</v>
      </c>
      <c r="C11" s="239" t="s">
        <v>2</v>
      </c>
      <c r="D11" s="239" t="s">
        <v>4</v>
      </c>
      <c r="E11" s="241" t="s">
        <v>5</v>
      </c>
      <c r="F11" s="242"/>
      <c r="G11" s="242"/>
      <c r="H11" s="243"/>
    </row>
    <row r="12" spans="1:8" ht="46.5" customHeight="1">
      <c r="A12" s="240"/>
      <c r="B12" s="240"/>
      <c r="C12" s="240"/>
      <c r="D12" s="240"/>
      <c r="E12" s="2" t="s">
        <v>6</v>
      </c>
      <c r="F12" s="2" t="s">
        <v>95</v>
      </c>
      <c r="G12" s="2" t="s">
        <v>49</v>
      </c>
      <c r="H12" s="2" t="s">
        <v>8</v>
      </c>
    </row>
    <row r="13" spans="1:8" ht="15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/>
      <c r="G13" s="2">
        <v>6</v>
      </c>
      <c r="H13" s="2">
        <v>7</v>
      </c>
    </row>
    <row r="14" spans="1:8" ht="15.75">
      <c r="A14" s="2"/>
      <c r="B14" s="236" t="s">
        <v>9</v>
      </c>
      <c r="C14" s="237"/>
      <c r="D14" s="237"/>
      <c r="E14" s="237"/>
      <c r="F14" s="237"/>
      <c r="G14" s="237"/>
      <c r="H14" s="238"/>
    </row>
    <row r="15" spans="1:9" ht="79.5" customHeight="1">
      <c r="A15" s="9">
        <v>1</v>
      </c>
      <c r="B15" s="73" t="s">
        <v>109</v>
      </c>
      <c r="C15" s="9" t="s">
        <v>102</v>
      </c>
      <c r="D15" s="75">
        <v>492.95</v>
      </c>
      <c r="E15" s="65">
        <v>492.95</v>
      </c>
      <c r="F15" s="65">
        <v>387.61035</v>
      </c>
      <c r="G15" s="66">
        <v>0</v>
      </c>
      <c r="H15" s="82">
        <f>E15-F15</f>
        <v>105.33965</v>
      </c>
      <c r="I15" s="81"/>
    </row>
    <row r="16" spans="1:9" ht="77.25" customHeight="1">
      <c r="A16" s="9">
        <v>2</v>
      </c>
      <c r="B16" s="73" t="s">
        <v>110</v>
      </c>
      <c r="C16" s="9" t="s">
        <v>102</v>
      </c>
      <c r="D16" s="65">
        <v>459.61</v>
      </c>
      <c r="E16" s="64">
        <v>459.61</v>
      </c>
      <c r="F16" s="65">
        <v>387.61</v>
      </c>
      <c r="G16" s="66">
        <v>0</v>
      </c>
      <c r="H16" s="63">
        <f>E16-F16</f>
        <v>72</v>
      </c>
      <c r="I16" s="80"/>
    </row>
    <row r="17" spans="1:8" ht="15.75">
      <c r="A17" s="25"/>
      <c r="B17" s="22" t="s">
        <v>16</v>
      </c>
      <c r="C17" s="37"/>
      <c r="D17" s="76">
        <f>D15+D16</f>
        <v>952.56</v>
      </c>
      <c r="E17" s="76">
        <f>E15+E16</f>
        <v>952.56</v>
      </c>
      <c r="F17" s="78">
        <f>F15+F16</f>
        <v>775.22035</v>
      </c>
      <c r="G17" s="79">
        <f>G15+G16</f>
        <v>0</v>
      </c>
      <c r="H17" s="77">
        <f>H15+H16</f>
        <v>177.33965</v>
      </c>
    </row>
    <row r="18" ht="12.75">
      <c r="H18" s="49" t="s">
        <v>124</v>
      </c>
    </row>
    <row r="21" ht="12.75">
      <c r="H21" s="81"/>
    </row>
  </sheetData>
  <sheetProtection/>
  <mergeCells count="13">
    <mergeCell ref="A11:A12"/>
    <mergeCell ref="B11:B12"/>
    <mergeCell ref="C11:C12"/>
    <mergeCell ref="D11:D12"/>
    <mergeCell ref="D6:H6"/>
    <mergeCell ref="D7:H7"/>
    <mergeCell ref="B14:H14"/>
    <mergeCell ref="B9:F9"/>
    <mergeCell ref="E11:H11"/>
    <mergeCell ref="D1:H1"/>
    <mergeCell ref="D2:H2"/>
    <mergeCell ref="D3:H3"/>
    <mergeCell ref="D5:H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G3" sqref="G3:K3"/>
    </sheetView>
  </sheetViews>
  <sheetFormatPr defaultColWidth="9.140625" defaultRowHeight="12.75"/>
  <cols>
    <col min="1" max="1" width="27.57421875" style="0" customWidth="1"/>
    <col min="2" max="2" width="10.00390625" style="0" customWidth="1"/>
    <col min="3" max="3" width="9.8515625" style="0" customWidth="1"/>
    <col min="4" max="4" width="10.140625" style="0" customWidth="1"/>
    <col min="5" max="5" width="10.7109375" style="0" customWidth="1"/>
    <col min="6" max="6" width="12.7109375" style="0" customWidth="1"/>
    <col min="7" max="7" width="10.28125" style="0" customWidth="1"/>
    <col min="8" max="8" width="10.7109375" style="0" customWidth="1"/>
    <col min="9" max="9" width="10.421875" style="0" customWidth="1"/>
    <col min="10" max="10" width="10.57421875" style="0" customWidth="1"/>
    <col min="11" max="11" width="13.140625" style="0" customWidth="1"/>
  </cols>
  <sheetData>
    <row r="2" spans="7:11" ht="18.75">
      <c r="G2" s="244" t="s">
        <v>84</v>
      </c>
      <c r="H2" s="244"/>
      <c r="I2" s="244"/>
      <c r="J2" s="244"/>
      <c r="K2" s="244"/>
    </row>
    <row r="3" spans="7:11" ht="18.75">
      <c r="G3" s="244" t="s">
        <v>68</v>
      </c>
      <c r="H3" s="244"/>
      <c r="I3" s="244"/>
      <c r="J3" s="244"/>
      <c r="K3" s="244"/>
    </row>
    <row r="4" spans="7:11" ht="72" customHeight="1">
      <c r="G4" s="246" t="s">
        <v>72</v>
      </c>
      <c r="H4" s="246"/>
      <c r="I4" s="246"/>
      <c r="J4" s="246"/>
      <c r="K4" s="246"/>
    </row>
    <row r="6" spans="4:7" ht="15.75">
      <c r="D6" s="304" t="s">
        <v>75</v>
      </c>
      <c r="E6" s="304"/>
      <c r="F6" s="304"/>
      <c r="G6" s="304"/>
    </row>
    <row r="7" spans="1:11" ht="21" customHeight="1">
      <c r="A7" s="303" t="s">
        <v>76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</row>
    <row r="10" spans="1:13" ht="39.75" customHeight="1">
      <c r="A10" s="302" t="s">
        <v>57</v>
      </c>
      <c r="B10" s="302" t="s">
        <v>58</v>
      </c>
      <c r="C10" s="302"/>
      <c r="D10" s="302"/>
      <c r="E10" s="302"/>
      <c r="F10" s="302"/>
      <c r="G10" s="302" t="s">
        <v>59</v>
      </c>
      <c r="H10" s="302"/>
      <c r="I10" s="302"/>
      <c r="J10" s="302"/>
      <c r="K10" s="302"/>
      <c r="M10" s="49"/>
    </row>
    <row r="11" spans="1:11" ht="51">
      <c r="A11" s="302"/>
      <c r="B11" s="42" t="s">
        <v>60</v>
      </c>
      <c r="C11" s="42" t="s">
        <v>61</v>
      </c>
      <c r="D11" s="42" t="s">
        <v>62</v>
      </c>
      <c r="E11" s="42" t="s">
        <v>63</v>
      </c>
      <c r="F11" s="42" t="s">
        <v>64</v>
      </c>
      <c r="G11" s="42" t="s">
        <v>60</v>
      </c>
      <c r="H11" s="42" t="s">
        <v>61</v>
      </c>
      <c r="I11" s="42" t="s">
        <v>62</v>
      </c>
      <c r="J11" s="42" t="s">
        <v>63</v>
      </c>
      <c r="K11" s="42" t="s">
        <v>64</v>
      </c>
    </row>
    <row r="12" spans="1:13" ht="15.75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  <c r="L12" s="26"/>
      <c r="M12" s="26"/>
    </row>
    <row r="13" spans="1:11" ht="25.5">
      <c r="A13" s="45" t="s">
        <v>87</v>
      </c>
      <c r="B13" s="44"/>
      <c r="C13" s="6"/>
      <c r="D13" s="6"/>
      <c r="E13" s="6"/>
      <c r="F13" s="6"/>
      <c r="G13" s="6"/>
      <c r="H13" s="6"/>
      <c r="I13" s="6"/>
      <c r="J13" s="6"/>
      <c r="K13" s="6"/>
    </row>
    <row r="14" spans="1:11" ht="15.75">
      <c r="A14" s="7" t="s">
        <v>67</v>
      </c>
      <c r="B14" s="7" t="s">
        <v>67</v>
      </c>
      <c r="C14" s="7" t="s">
        <v>67</v>
      </c>
      <c r="D14" s="7" t="s">
        <v>67</v>
      </c>
      <c r="E14" s="7" t="s">
        <v>67</v>
      </c>
      <c r="F14" s="7" t="s">
        <v>67</v>
      </c>
      <c r="G14" s="7" t="s">
        <v>67</v>
      </c>
      <c r="H14" s="7" t="s">
        <v>67</v>
      </c>
      <c r="I14" s="7" t="s">
        <v>67</v>
      </c>
      <c r="J14" s="7" t="s">
        <v>67</v>
      </c>
      <c r="K14" s="7" t="s">
        <v>67</v>
      </c>
    </row>
    <row r="15" spans="1:11" ht="12.75">
      <c r="A15" s="52" t="s">
        <v>65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75">
      <c r="A16" s="7" t="s">
        <v>67</v>
      </c>
      <c r="B16" s="7" t="s">
        <v>67</v>
      </c>
      <c r="C16" s="7" t="s">
        <v>67</v>
      </c>
      <c r="D16" s="7" t="s">
        <v>67</v>
      </c>
      <c r="E16" s="7" t="s">
        <v>67</v>
      </c>
      <c r="F16" s="7" t="s">
        <v>67</v>
      </c>
      <c r="G16" s="7" t="s">
        <v>67</v>
      </c>
      <c r="H16" s="7" t="s">
        <v>67</v>
      </c>
      <c r="I16" s="7" t="s">
        <v>67</v>
      </c>
      <c r="J16" s="7" t="s">
        <v>67</v>
      </c>
      <c r="K16" s="7" t="s">
        <v>67</v>
      </c>
    </row>
    <row r="17" spans="1:11" ht="12.75">
      <c r="A17" s="52" t="s">
        <v>66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75">
      <c r="A18" s="7" t="s">
        <v>67</v>
      </c>
      <c r="B18" s="7" t="s">
        <v>67</v>
      </c>
      <c r="C18" s="7" t="s">
        <v>67</v>
      </c>
      <c r="D18" s="7" t="s">
        <v>67</v>
      </c>
      <c r="E18" s="7" t="s">
        <v>67</v>
      </c>
      <c r="F18" s="7" t="s">
        <v>67</v>
      </c>
      <c r="G18" s="7" t="s">
        <v>67</v>
      </c>
      <c r="H18" s="7" t="s">
        <v>67</v>
      </c>
      <c r="I18" s="7" t="s">
        <v>67</v>
      </c>
      <c r="J18" s="7" t="s">
        <v>67</v>
      </c>
      <c r="K18" s="7" t="s">
        <v>67</v>
      </c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</sheetData>
  <sheetProtection/>
  <mergeCells count="8">
    <mergeCell ref="A10:A11"/>
    <mergeCell ref="A7:K7"/>
    <mergeCell ref="D6:G6"/>
    <mergeCell ref="G2:K2"/>
    <mergeCell ref="G3:K3"/>
    <mergeCell ref="G4:K4"/>
    <mergeCell ref="B10:F10"/>
    <mergeCell ref="G10:K10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A8" sqref="A8:J8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14.57421875" style="0" customWidth="1"/>
    <col min="4" max="4" width="11.28125" style="0" customWidth="1"/>
    <col min="5" max="5" width="10.57421875" style="0" customWidth="1"/>
    <col min="6" max="6" width="13.00390625" style="0" customWidth="1"/>
    <col min="7" max="7" width="14.8515625" style="0" customWidth="1"/>
    <col min="8" max="8" width="13.57421875" style="0" customWidth="1"/>
    <col min="9" max="9" width="10.00390625" style="0" customWidth="1"/>
    <col min="10" max="10" width="13.00390625" style="0" customWidth="1"/>
    <col min="13" max="13" width="10.421875" style="0" bestFit="1" customWidth="1"/>
    <col min="15" max="15" width="12.7109375" style="0" customWidth="1"/>
    <col min="16" max="16" width="10.57421875" style="0" bestFit="1" customWidth="1"/>
    <col min="17" max="17" width="16.7109375" style="0" bestFit="1" customWidth="1"/>
    <col min="18" max="18" width="11.57421875" style="0" bestFit="1" customWidth="1"/>
    <col min="20" max="20" width="9.57421875" style="0" bestFit="1" customWidth="1"/>
  </cols>
  <sheetData>
    <row r="1" spans="6:10" ht="18.75">
      <c r="F1" s="245" t="s">
        <v>82</v>
      </c>
      <c r="G1" s="245"/>
      <c r="H1" s="245"/>
      <c r="I1" s="245"/>
      <c r="J1" s="245"/>
    </row>
    <row r="2" spans="6:10" ht="18.75">
      <c r="F2" s="244" t="s">
        <v>125</v>
      </c>
      <c r="G2" s="244"/>
      <c r="H2" s="244"/>
      <c r="I2" s="244"/>
      <c r="J2" s="244"/>
    </row>
    <row r="3" spans="6:10" ht="18.75">
      <c r="F3" s="244" t="s">
        <v>227</v>
      </c>
      <c r="G3" s="244"/>
      <c r="H3" s="244"/>
      <c r="I3" s="244"/>
      <c r="J3" s="244"/>
    </row>
    <row r="4" spans="6:10" ht="18.75">
      <c r="F4" s="244" t="s">
        <v>128</v>
      </c>
      <c r="G4" s="244"/>
      <c r="H4" s="244"/>
      <c r="I4" s="244"/>
      <c r="J4" s="244"/>
    </row>
    <row r="5" spans="1:10" ht="18.75">
      <c r="A5" s="36"/>
      <c r="B5" s="36"/>
      <c r="C5" s="36"/>
      <c r="D5" s="36"/>
      <c r="E5" s="36"/>
      <c r="F5" s="270" t="s">
        <v>68</v>
      </c>
      <c r="G5" s="270"/>
      <c r="H5" s="270"/>
      <c r="I5" s="270"/>
      <c r="J5" s="270"/>
    </row>
    <row r="6" spans="1:10" ht="59.25" customHeight="1">
      <c r="A6" s="36"/>
      <c r="B6" s="36"/>
      <c r="C6" s="36"/>
      <c r="D6" s="36"/>
      <c r="E6" s="36"/>
      <c r="F6" s="246" t="s">
        <v>217</v>
      </c>
      <c r="G6" s="246"/>
      <c r="H6" s="246"/>
      <c r="I6" s="246"/>
      <c r="J6" s="246"/>
    </row>
    <row r="7" spans="1:10" ht="15.75">
      <c r="A7" s="36"/>
      <c r="B7" s="36"/>
      <c r="C7" s="36"/>
      <c r="D7" s="36"/>
      <c r="E7" s="36"/>
      <c r="F7" s="36"/>
      <c r="G7" s="51"/>
      <c r="H7" s="51"/>
      <c r="I7" s="51"/>
      <c r="J7" s="51"/>
    </row>
    <row r="8" spans="1:10" ht="36.75" customHeight="1">
      <c r="A8" s="306" t="s">
        <v>234</v>
      </c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5.75">
      <c r="A9" s="239" t="s">
        <v>0</v>
      </c>
      <c r="B9" s="239" t="s">
        <v>1</v>
      </c>
      <c r="C9" s="239" t="s">
        <v>2</v>
      </c>
      <c r="D9" s="239" t="s">
        <v>3</v>
      </c>
      <c r="E9" s="239" t="s">
        <v>56</v>
      </c>
      <c r="F9" s="239" t="s">
        <v>4</v>
      </c>
      <c r="G9" s="241" t="s">
        <v>5</v>
      </c>
      <c r="H9" s="242"/>
      <c r="I9" s="242"/>
      <c r="J9" s="243"/>
    </row>
    <row r="10" spans="1:19" ht="47.25">
      <c r="A10" s="240"/>
      <c r="B10" s="240"/>
      <c r="C10" s="240"/>
      <c r="D10" s="240"/>
      <c r="E10" s="240"/>
      <c r="F10" s="240"/>
      <c r="G10" s="2" t="s">
        <v>6</v>
      </c>
      <c r="H10" s="2" t="s">
        <v>95</v>
      </c>
      <c r="I10" s="2" t="s">
        <v>49</v>
      </c>
      <c r="J10" s="2" t="s">
        <v>8</v>
      </c>
      <c r="S10" t="s">
        <v>223</v>
      </c>
    </row>
    <row r="11" spans="1:10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</row>
    <row r="12" spans="1:10" ht="15.75">
      <c r="A12" s="2"/>
      <c r="B12" s="236" t="s">
        <v>12</v>
      </c>
      <c r="C12" s="237"/>
      <c r="D12" s="237"/>
      <c r="E12" s="237"/>
      <c r="F12" s="237"/>
      <c r="G12" s="237"/>
      <c r="H12" s="237"/>
      <c r="I12" s="237"/>
      <c r="J12" s="238"/>
    </row>
    <row r="13" spans="1:12" ht="63" customHeight="1">
      <c r="A13" s="9">
        <v>1</v>
      </c>
      <c r="B13" s="73" t="s">
        <v>111</v>
      </c>
      <c r="C13" s="9" t="s">
        <v>11</v>
      </c>
      <c r="D13" s="9">
        <v>0.498</v>
      </c>
      <c r="E13" s="9">
        <v>3002</v>
      </c>
      <c r="F13" s="63">
        <f>G13</f>
        <v>2264.9772000000003</v>
      </c>
      <c r="G13" s="102">
        <f>H13+J13</f>
        <v>2264.9772000000003</v>
      </c>
      <c r="H13" s="103">
        <v>2242.32742</v>
      </c>
      <c r="I13" s="66">
        <v>0</v>
      </c>
      <c r="J13" s="82">
        <v>22.64978</v>
      </c>
      <c r="L13" s="80"/>
    </row>
    <row r="14" spans="1:12" ht="78.75">
      <c r="A14" s="9">
        <v>2</v>
      </c>
      <c r="B14" s="73" t="s">
        <v>112</v>
      </c>
      <c r="C14" s="9" t="s">
        <v>11</v>
      </c>
      <c r="D14" s="9">
        <v>0.326</v>
      </c>
      <c r="E14" s="9">
        <v>1364</v>
      </c>
      <c r="F14" s="63">
        <f aca="true" t="shared" si="0" ref="F14:F21">G14</f>
        <v>1107.2643600000001</v>
      </c>
      <c r="G14" s="102">
        <f aca="true" t="shared" si="1" ref="G14:G21">H14+J14</f>
        <v>1107.2643600000001</v>
      </c>
      <c r="H14" s="103">
        <v>1096.19172</v>
      </c>
      <c r="I14" s="66">
        <v>0</v>
      </c>
      <c r="J14" s="82">
        <v>11.07264</v>
      </c>
      <c r="L14" s="80"/>
    </row>
    <row r="15" spans="1:12" ht="79.5" customHeight="1">
      <c r="A15" s="9">
        <v>3</v>
      </c>
      <c r="B15" s="73" t="s">
        <v>113</v>
      </c>
      <c r="C15" s="9" t="s">
        <v>131</v>
      </c>
      <c r="D15" s="9">
        <v>0.415</v>
      </c>
      <c r="E15" s="9">
        <v>2066</v>
      </c>
      <c r="F15" s="63">
        <f t="shared" si="0"/>
        <v>1294.3883700000001</v>
      </c>
      <c r="G15" s="102">
        <f t="shared" si="1"/>
        <v>1294.3883700000001</v>
      </c>
      <c r="H15" s="103">
        <v>1281.44449</v>
      </c>
      <c r="I15" s="66">
        <v>0</v>
      </c>
      <c r="J15" s="82">
        <v>12.94388</v>
      </c>
      <c r="L15" s="80"/>
    </row>
    <row r="16" spans="1:12" ht="78.75">
      <c r="A16" s="9">
        <v>4</v>
      </c>
      <c r="B16" s="73" t="s">
        <v>114</v>
      </c>
      <c r="C16" s="9" t="s">
        <v>132</v>
      </c>
      <c r="D16" s="9">
        <v>0.271</v>
      </c>
      <c r="E16" s="9">
        <v>1130</v>
      </c>
      <c r="F16" s="63">
        <f t="shared" si="0"/>
        <v>746.53912</v>
      </c>
      <c r="G16" s="102">
        <f t="shared" si="1"/>
        <v>746.53912</v>
      </c>
      <c r="H16" s="103">
        <v>739.07331</v>
      </c>
      <c r="I16" s="66">
        <v>0</v>
      </c>
      <c r="J16" s="82">
        <v>7.46581</v>
      </c>
      <c r="L16" s="80"/>
    </row>
    <row r="17" spans="1:12" ht="78.75">
      <c r="A17" s="9">
        <v>5</v>
      </c>
      <c r="B17" s="73" t="s">
        <v>115</v>
      </c>
      <c r="C17" s="9" t="s">
        <v>11</v>
      </c>
      <c r="D17" s="63">
        <v>0.15</v>
      </c>
      <c r="E17" s="9">
        <v>506</v>
      </c>
      <c r="F17" s="63">
        <f t="shared" si="0"/>
        <v>468.96336</v>
      </c>
      <c r="G17" s="102">
        <f t="shared" si="1"/>
        <v>468.96336</v>
      </c>
      <c r="H17" s="103">
        <v>464.27373</v>
      </c>
      <c r="I17" s="66">
        <v>0</v>
      </c>
      <c r="J17" s="82">
        <v>4.68963</v>
      </c>
      <c r="L17" s="80"/>
    </row>
    <row r="18" spans="1:12" ht="78.75">
      <c r="A18" s="9">
        <v>6</v>
      </c>
      <c r="B18" s="73" t="s">
        <v>116</v>
      </c>
      <c r="C18" s="9" t="s">
        <v>11</v>
      </c>
      <c r="D18" s="95">
        <v>0.072</v>
      </c>
      <c r="E18" s="95">
        <v>353</v>
      </c>
      <c r="F18" s="63">
        <f t="shared" si="0"/>
        <v>267.96388</v>
      </c>
      <c r="G18" s="102">
        <f t="shared" si="1"/>
        <v>267.96388</v>
      </c>
      <c r="H18" s="104">
        <v>265.28424</v>
      </c>
      <c r="I18" s="96">
        <v>0</v>
      </c>
      <c r="J18" s="102">
        <v>2.67964</v>
      </c>
      <c r="L18" s="80"/>
    </row>
    <row r="19" spans="1:12" ht="78.75">
      <c r="A19" s="9">
        <v>7</v>
      </c>
      <c r="B19" s="73" t="s">
        <v>117</v>
      </c>
      <c r="C19" s="9" t="s">
        <v>11</v>
      </c>
      <c r="D19" s="9">
        <v>0.188</v>
      </c>
      <c r="E19" s="9">
        <v>588</v>
      </c>
      <c r="F19" s="63">
        <f t="shared" si="0"/>
        <v>456.0863</v>
      </c>
      <c r="G19" s="102">
        <f t="shared" si="1"/>
        <v>456.0863</v>
      </c>
      <c r="H19" s="103">
        <v>451.52544</v>
      </c>
      <c r="I19" s="66">
        <v>0</v>
      </c>
      <c r="J19" s="82">
        <v>4.56086</v>
      </c>
      <c r="L19" s="80"/>
    </row>
    <row r="20" spans="1:12" ht="67.5" customHeight="1">
      <c r="A20" s="9">
        <v>8</v>
      </c>
      <c r="B20" s="73" t="s">
        <v>118</v>
      </c>
      <c r="C20" s="9" t="s">
        <v>11</v>
      </c>
      <c r="D20" s="9">
        <v>0.332</v>
      </c>
      <c r="E20" s="9">
        <v>1256</v>
      </c>
      <c r="F20" s="63">
        <f t="shared" si="0"/>
        <v>1036.96416</v>
      </c>
      <c r="G20" s="102">
        <f t="shared" si="1"/>
        <v>1036.96416</v>
      </c>
      <c r="H20" s="87">
        <v>1026.59407</v>
      </c>
      <c r="I20" s="66">
        <v>0</v>
      </c>
      <c r="J20" s="82">
        <v>10.37009</v>
      </c>
      <c r="L20" s="80"/>
    </row>
    <row r="21" spans="1:12" ht="67.5" customHeight="1">
      <c r="A21" s="9">
        <v>9</v>
      </c>
      <c r="B21" s="73" t="s">
        <v>136</v>
      </c>
      <c r="C21" s="9" t="s">
        <v>11</v>
      </c>
      <c r="D21" s="9">
        <v>2.024</v>
      </c>
      <c r="E21" s="9">
        <v>9844</v>
      </c>
      <c r="F21" s="63">
        <f t="shared" si="0"/>
        <v>6561.217949999999</v>
      </c>
      <c r="G21" s="102">
        <f t="shared" si="1"/>
        <v>6561.217949999999</v>
      </c>
      <c r="H21" s="87">
        <v>6495.605</v>
      </c>
      <c r="I21" s="66">
        <v>0</v>
      </c>
      <c r="J21" s="82">
        <v>65.61295</v>
      </c>
      <c r="L21" s="80"/>
    </row>
    <row r="22" spans="1:12" ht="15.75">
      <c r="A22" s="25"/>
      <c r="B22" s="22" t="s">
        <v>17</v>
      </c>
      <c r="C22" s="37"/>
      <c r="D22" s="76">
        <f>D13+D14+D15+D16+D23+D17+D18+D19+D20+D21</f>
        <v>4.276</v>
      </c>
      <c r="E22" s="79">
        <f>E13+E14+E15+E16+E23+E17+E18+E19+E20+E21</f>
        <v>20109</v>
      </c>
      <c r="F22" s="78">
        <f>F13+F14+F15+F16+F23+F17+F18+F19+F20+F21</f>
        <v>14204.364700000002</v>
      </c>
      <c r="G22" s="78">
        <f>G13+G14+G15+G16+G23+G17+G18+G19+G20+G21</f>
        <v>14204.364700000002</v>
      </c>
      <c r="H22" s="78">
        <f>H13+H14+H15+H16+H23+H17+H18+H19+H20+H21</f>
        <v>14062.31942</v>
      </c>
      <c r="I22" s="29">
        <f>I13+I14+I15+I16+I23+I17+I18+I19+I20</f>
        <v>0</v>
      </c>
      <c r="J22" s="78">
        <f>J13+J14+J15+J16+J17+J18+J19+J20+J21</f>
        <v>142.04528</v>
      </c>
      <c r="L22" s="80"/>
    </row>
    <row r="23" ht="12.75">
      <c r="J23" s="49"/>
    </row>
    <row r="24" spans="1:10" ht="15.75">
      <c r="A24" s="2"/>
      <c r="B24" s="236" t="s">
        <v>13</v>
      </c>
      <c r="C24" s="237"/>
      <c r="D24" s="237"/>
      <c r="E24" s="237"/>
      <c r="F24" s="237"/>
      <c r="G24" s="237"/>
      <c r="H24" s="237"/>
      <c r="I24" s="237"/>
      <c r="J24" s="238"/>
    </row>
    <row r="25" spans="1:10" ht="114.75" customHeight="1">
      <c r="A25" s="9">
        <v>10</v>
      </c>
      <c r="B25" s="136" t="s">
        <v>153</v>
      </c>
      <c r="C25" s="95" t="s">
        <v>11</v>
      </c>
      <c r="D25" s="137">
        <v>0.743</v>
      </c>
      <c r="E25" s="137">
        <v>2723</v>
      </c>
      <c r="F25" s="138">
        <v>2627.956</v>
      </c>
      <c r="G25" s="138">
        <v>2627.956</v>
      </c>
      <c r="H25" s="104">
        <f>G25*99/100</f>
        <v>2601.67644</v>
      </c>
      <c r="I25" s="96">
        <v>0</v>
      </c>
      <c r="J25" s="102">
        <f>G25*1/100</f>
        <v>26.27956</v>
      </c>
    </row>
    <row r="26" spans="1:13" ht="77.25" customHeight="1">
      <c r="A26" s="9">
        <v>11</v>
      </c>
      <c r="B26" s="139" t="s">
        <v>154</v>
      </c>
      <c r="C26" s="95" t="s">
        <v>11</v>
      </c>
      <c r="D26" s="137">
        <v>0.13</v>
      </c>
      <c r="E26" s="137">
        <v>1399</v>
      </c>
      <c r="F26" s="138">
        <v>2005.906</v>
      </c>
      <c r="G26" s="138">
        <v>2005.906</v>
      </c>
      <c r="H26" s="104">
        <v>1985.84675</v>
      </c>
      <c r="I26" s="96">
        <v>0</v>
      </c>
      <c r="J26" s="102">
        <v>20.05925</v>
      </c>
      <c r="M26" s="81"/>
    </row>
    <row r="27" spans="1:13" ht="82.5" customHeight="1">
      <c r="A27" s="9">
        <v>12</v>
      </c>
      <c r="B27" s="139" t="s">
        <v>155</v>
      </c>
      <c r="C27" s="95" t="s">
        <v>148</v>
      </c>
      <c r="D27" s="137">
        <v>0.343</v>
      </c>
      <c r="E27" s="137">
        <v>3325</v>
      </c>
      <c r="F27" s="138">
        <v>4180.735</v>
      </c>
      <c r="G27" s="138">
        <v>4180.735</v>
      </c>
      <c r="H27" s="104">
        <f>G27*99/100</f>
        <v>4138.92765</v>
      </c>
      <c r="I27" s="96">
        <v>0</v>
      </c>
      <c r="J27" s="102">
        <f>G27*1/100</f>
        <v>41.80735</v>
      </c>
      <c r="M27" s="81"/>
    </row>
    <row r="28" spans="1:10" ht="68.25" customHeight="1">
      <c r="A28" s="9">
        <v>13</v>
      </c>
      <c r="B28" s="139" t="s">
        <v>152</v>
      </c>
      <c r="C28" s="95" t="s">
        <v>11</v>
      </c>
      <c r="D28" s="140">
        <v>0.13</v>
      </c>
      <c r="E28" s="141">
        <v>399</v>
      </c>
      <c r="F28" s="138">
        <v>493.516</v>
      </c>
      <c r="G28" s="138">
        <v>493.516</v>
      </c>
      <c r="H28" s="104">
        <v>351.87877</v>
      </c>
      <c r="I28" s="96">
        <v>0</v>
      </c>
      <c r="J28" s="102">
        <v>141.63723</v>
      </c>
    </row>
    <row r="29" spans="1:10" ht="96" customHeight="1">
      <c r="A29" s="9">
        <v>14</v>
      </c>
      <c r="B29" s="139" t="s">
        <v>156</v>
      </c>
      <c r="C29" s="95" t="s">
        <v>11</v>
      </c>
      <c r="D29" s="95">
        <v>0.256</v>
      </c>
      <c r="E29" s="95">
        <v>800</v>
      </c>
      <c r="F29" s="138">
        <v>930.98</v>
      </c>
      <c r="G29" s="138">
        <v>930.98</v>
      </c>
      <c r="H29" s="104">
        <f>G29*99/100</f>
        <v>921.6702</v>
      </c>
      <c r="I29" s="96">
        <v>0</v>
      </c>
      <c r="J29" s="102">
        <f>G29*1/100</f>
        <v>9.309800000000001</v>
      </c>
    </row>
    <row r="30" spans="1:10" ht="79.5" customHeight="1">
      <c r="A30" s="9">
        <v>15</v>
      </c>
      <c r="B30" s="142" t="s">
        <v>149</v>
      </c>
      <c r="C30" s="95" t="s">
        <v>11</v>
      </c>
      <c r="D30" s="95">
        <v>0.074</v>
      </c>
      <c r="E30" s="95">
        <v>111</v>
      </c>
      <c r="F30" s="138">
        <v>146.042</v>
      </c>
      <c r="G30" s="138">
        <v>146.042</v>
      </c>
      <c r="H30" s="104"/>
      <c r="I30" s="96"/>
      <c r="J30" s="138">
        <v>146.042</v>
      </c>
    </row>
    <row r="31" spans="1:10" ht="82.5" customHeight="1">
      <c r="A31" s="9">
        <v>16</v>
      </c>
      <c r="B31" s="139" t="s">
        <v>157</v>
      </c>
      <c r="C31" s="95" t="s">
        <v>11</v>
      </c>
      <c r="D31" s="95">
        <v>0.092</v>
      </c>
      <c r="E31" s="95">
        <v>276</v>
      </c>
      <c r="F31" s="138">
        <v>265.885</v>
      </c>
      <c r="G31" s="138">
        <v>265.885</v>
      </c>
      <c r="H31" s="104"/>
      <c r="I31" s="96"/>
      <c r="J31" s="138">
        <v>265.885</v>
      </c>
    </row>
    <row r="32" spans="1:10" ht="15.75">
      <c r="A32" s="25"/>
      <c r="B32" s="22" t="s">
        <v>18</v>
      </c>
      <c r="C32" s="37"/>
      <c r="D32" s="76">
        <f>D25+D26+D27+D28+D29+D30+D31</f>
        <v>1.7680000000000002</v>
      </c>
      <c r="E32" s="79">
        <f>E25+E26+E27+E28+E29+E30+E31</f>
        <v>9033</v>
      </c>
      <c r="F32" s="76">
        <f>F25+F26+F27+F28+F29+F30+F31</f>
        <v>10651.019999999999</v>
      </c>
      <c r="G32" s="78">
        <f>G25+G26+G27+G28+G29+G30+G31</f>
        <v>10651.019999999999</v>
      </c>
      <c r="H32" s="78">
        <f>H25+H26+H27+H28+H29</f>
        <v>9999.99981</v>
      </c>
      <c r="I32" s="79">
        <f>I25+I26+I27+I28+I29</f>
        <v>0</v>
      </c>
      <c r="J32" s="78">
        <f>J25+J26+J27+J28+J29+J30+J31</f>
        <v>651.02019</v>
      </c>
    </row>
    <row r="33" spans="1:10" ht="15.75">
      <c r="A33" s="6"/>
      <c r="B33" s="305" t="s">
        <v>162</v>
      </c>
      <c r="C33" s="305"/>
      <c r="D33" s="305"/>
      <c r="E33" s="305"/>
      <c r="F33" s="305"/>
      <c r="G33" s="305"/>
      <c r="H33" s="305"/>
      <c r="I33" s="305"/>
      <c r="J33" s="305"/>
    </row>
    <row r="34" spans="1:10" ht="78.75">
      <c r="A34" s="66">
        <v>17</v>
      </c>
      <c r="B34" s="46" t="s">
        <v>163</v>
      </c>
      <c r="C34" s="95" t="s">
        <v>11</v>
      </c>
      <c r="D34" s="66">
        <v>0.151</v>
      </c>
      <c r="E34" s="66">
        <v>465</v>
      </c>
      <c r="F34" s="66">
        <v>541.715</v>
      </c>
      <c r="G34" s="122">
        <f aca="true" t="shared" si="2" ref="G34:G39">H34+J34</f>
        <v>541.715</v>
      </c>
      <c r="H34" s="156">
        <f>F34*99/100</f>
        <v>536.29785</v>
      </c>
      <c r="I34" s="157"/>
      <c r="J34" s="66">
        <f>F34*1/100</f>
        <v>5.41715</v>
      </c>
    </row>
    <row r="35" spans="1:10" ht="78.75">
      <c r="A35" s="66">
        <v>18</v>
      </c>
      <c r="B35" s="46" t="s">
        <v>164</v>
      </c>
      <c r="C35" s="95" t="s">
        <v>11</v>
      </c>
      <c r="D35" s="66">
        <v>0.1865</v>
      </c>
      <c r="E35" s="66">
        <v>565</v>
      </c>
      <c r="F35" s="122">
        <v>568.48</v>
      </c>
      <c r="G35" s="122">
        <f t="shared" si="2"/>
        <v>568.48</v>
      </c>
      <c r="H35" s="156">
        <f>F35*99/100</f>
        <v>562.7952</v>
      </c>
      <c r="I35" s="157"/>
      <c r="J35" s="66">
        <f>F35*1/100</f>
        <v>5.6848</v>
      </c>
    </row>
    <row r="36" spans="1:10" ht="94.5">
      <c r="A36" s="66">
        <v>19</v>
      </c>
      <c r="B36" s="173" t="s">
        <v>196</v>
      </c>
      <c r="C36" s="95" t="s">
        <v>11</v>
      </c>
      <c r="D36" s="66">
        <v>0.355</v>
      </c>
      <c r="E36" s="66">
        <v>1077</v>
      </c>
      <c r="F36" s="122">
        <v>1814.5409</v>
      </c>
      <c r="G36" s="122">
        <f t="shared" si="2"/>
        <v>1814.5409</v>
      </c>
      <c r="H36" s="156">
        <f>F36*99/100</f>
        <v>1796.395491</v>
      </c>
      <c r="I36" s="157"/>
      <c r="J36" s="156">
        <f>F36*1/100</f>
        <v>18.145409</v>
      </c>
    </row>
    <row r="37" spans="1:16" ht="78.75">
      <c r="A37" s="66">
        <v>20</v>
      </c>
      <c r="B37" s="173" t="s">
        <v>195</v>
      </c>
      <c r="C37" s="95" t="s">
        <v>11</v>
      </c>
      <c r="D37" s="66">
        <v>0.262</v>
      </c>
      <c r="E37" s="66">
        <v>794</v>
      </c>
      <c r="F37" s="66">
        <v>925.828</v>
      </c>
      <c r="G37" s="122">
        <f t="shared" si="2"/>
        <v>925.828</v>
      </c>
      <c r="H37" s="156">
        <f>F37*99/100</f>
        <v>916.56972</v>
      </c>
      <c r="I37" s="157"/>
      <c r="J37" s="66">
        <f>F37*1/100</f>
        <v>9.25828</v>
      </c>
      <c r="P37" s="81"/>
    </row>
    <row r="38" spans="1:16" ht="112.5" customHeight="1">
      <c r="A38" s="66">
        <v>21</v>
      </c>
      <c r="B38" s="173" t="s">
        <v>193</v>
      </c>
      <c r="C38" s="95" t="s">
        <v>11</v>
      </c>
      <c r="D38" s="66">
        <v>0.1114</v>
      </c>
      <c r="E38" s="66">
        <v>597.6</v>
      </c>
      <c r="F38" s="66">
        <v>645.658</v>
      </c>
      <c r="G38" s="122">
        <f t="shared" si="2"/>
        <v>645.658</v>
      </c>
      <c r="H38" s="156">
        <f>F38*99/100</f>
        <v>639.20142</v>
      </c>
      <c r="I38" s="157"/>
      <c r="J38" s="66">
        <f>F38*1/100</f>
        <v>6.45658</v>
      </c>
      <c r="P38" s="81"/>
    </row>
    <row r="39" spans="1:16" ht="78.75">
      <c r="A39" s="66">
        <v>22</v>
      </c>
      <c r="B39" s="173" t="s">
        <v>194</v>
      </c>
      <c r="C39" s="95" t="s">
        <v>11</v>
      </c>
      <c r="D39" s="66">
        <v>0.12</v>
      </c>
      <c r="E39" s="66">
        <v>392</v>
      </c>
      <c r="F39" s="66">
        <v>404.202</v>
      </c>
      <c r="G39" s="122">
        <f t="shared" si="2"/>
        <v>404.202</v>
      </c>
      <c r="H39" s="156">
        <v>399.9229</v>
      </c>
      <c r="I39" s="157"/>
      <c r="J39" s="66">
        <v>4.2791</v>
      </c>
      <c r="P39" s="81"/>
    </row>
    <row r="40" spans="1:16" ht="78.75">
      <c r="A40" s="66">
        <v>23</v>
      </c>
      <c r="B40" s="173" t="s">
        <v>197</v>
      </c>
      <c r="C40" s="95" t="s">
        <v>11</v>
      </c>
      <c r="D40" s="66">
        <v>0.218</v>
      </c>
      <c r="E40" s="66">
        <v>600</v>
      </c>
      <c r="F40" s="66">
        <v>690.338</v>
      </c>
      <c r="G40" s="122">
        <v>690.338</v>
      </c>
      <c r="H40" s="156">
        <f>G40*99/100</f>
        <v>683.43462</v>
      </c>
      <c r="I40" s="157"/>
      <c r="J40" s="66">
        <f>G40*1/100</f>
        <v>6.903379999999999</v>
      </c>
      <c r="P40" s="81"/>
    </row>
    <row r="41" spans="1:20" ht="15.75">
      <c r="A41" s="6"/>
      <c r="B41" s="22" t="s">
        <v>19</v>
      </c>
      <c r="C41" s="6"/>
      <c r="D41" s="172">
        <f>D34+D35+D36+D37+D38+D39+D40</f>
        <v>1.4039000000000001</v>
      </c>
      <c r="E41" s="172">
        <f>E34+E35+E36+E37+E38+E39+E40</f>
        <v>4490.6</v>
      </c>
      <c r="F41" s="176">
        <f>F34+F35+F36+F37+F38+F39+F40</f>
        <v>5590.7619</v>
      </c>
      <c r="G41" s="176">
        <f>G34+G35+G36+G37+G38+G39+G40</f>
        <v>5590.7619</v>
      </c>
      <c r="H41" s="159">
        <f>H34+H35+H36+H37+H38+H39+H40</f>
        <v>5534.617200999999</v>
      </c>
      <c r="I41" s="158">
        <v>0</v>
      </c>
      <c r="J41" s="200">
        <f>J34+J35+J36+J37+J38+J39+J40</f>
        <v>56.144699</v>
      </c>
      <c r="P41" s="81"/>
      <c r="T41" s="81"/>
    </row>
    <row r="42" spans="1:20" ht="15.75">
      <c r="A42" s="94"/>
      <c r="B42" s="305" t="s">
        <v>15</v>
      </c>
      <c r="C42" s="305"/>
      <c r="D42" s="305"/>
      <c r="E42" s="305"/>
      <c r="F42" s="305"/>
      <c r="G42" s="305"/>
      <c r="H42" s="305"/>
      <c r="I42" s="305"/>
      <c r="J42" s="305"/>
      <c r="P42" s="81"/>
      <c r="T42" s="81"/>
    </row>
    <row r="43" spans="1:20" ht="173.25">
      <c r="A43" s="182">
        <v>24</v>
      </c>
      <c r="B43" s="183" t="s">
        <v>198</v>
      </c>
      <c r="C43" s="184" t="s">
        <v>11</v>
      </c>
      <c r="D43" s="185">
        <v>0.8184</v>
      </c>
      <c r="E43" s="185">
        <v>3834.1</v>
      </c>
      <c r="F43" s="186">
        <v>4576.525</v>
      </c>
      <c r="G43" s="186">
        <v>4576.525</v>
      </c>
      <c r="H43" s="187">
        <f>G43*99/100</f>
        <v>4530.75975</v>
      </c>
      <c r="I43" s="186"/>
      <c r="J43" s="187">
        <f>G43*1/100</f>
        <v>45.765249999999995</v>
      </c>
      <c r="P43" s="81"/>
      <c r="T43" s="81"/>
    </row>
    <row r="44" spans="1:20" ht="141.75">
      <c r="A44" s="182">
        <v>25</v>
      </c>
      <c r="B44" s="173" t="s">
        <v>199</v>
      </c>
      <c r="C44" s="184" t="s">
        <v>11</v>
      </c>
      <c r="D44" s="185">
        <v>0.102</v>
      </c>
      <c r="E44" s="185">
        <v>919.7</v>
      </c>
      <c r="F44" s="186">
        <v>1161.832</v>
      </c>
      <c r="G44" s="186">
        <v>1161.832</v>
      </c>
      <c r="H44" s="187">
        <f>G44*99/100</f>
        <v>1150.21368</v>
      </c>
      <c r="I44" s="188"/>
      <c r="J44" s="187">
        <f>G44*1/100</f>
        <v>11.61832</v>
      </c>
      <c r="P44" s="81"/>
      <c r="T44" s="81"/>
    </row>
    <row r="45" spans="1:20" ht="189">
      <c r="A45" s="189">
        <v>26</v>
      </c>
      <c r="B45" s="190" t="s">
        <v>201</v>
      </c>
      <c r="C45" s="184" t="s">
        <v>11</v>
      </c>
      <c r="D45" s="185">
        <v>0.22</v>
      </c>
      <c r="E45" s="185">
        <v>1421</v>
      </c>
      <c r="F45" s="191">
        <v>986.276</v>
      </c>
      <c r="G45" s="191">
        <v>986.276</v>
      </c>
      <c r="H45" s="192">
        <f>G45*99/100</f>
        <v>976.41324</v>
      </c>
      <c r="I45" s="193"/>
      <c r="J45" s="192">
        <f>G45*1/100</f>
        <v>9.86276</v>
      </c>
      <c r="P45" s="81"/>
      <c r="T45" s="81"/>
    </row>
    <row r="46" spans="1:10" ht="15.75">
      <c r="A46" s="6"/>
      <c r="B46" s="22" t="s">
        <v>20</v>
      </c>
      <c r="C46" s="66"/>
      <c r="D46" s="204">
        <f>D43+D44+D45</f>
        <v>1.1404</v>
      </c>
      <c r="E46" s="204">
        <f aca="true" t="shared" si="3" ref="E46:J46">E43+E44+E45</f>
        <v>6174.8</v>
      </c>
      <c r="F46" s="204">
        <f t="shared" si="3"/>
        <v>6724.633</v>
      </c>
      <c r="G46" s="204">
        <f t="shared" si="3"/>
        <v>6724.633</v>
      </c>
      <c r="H46" s="204">
        <f t="shared" si="3"/>
        <v>6657.38667</v>
      </c>
      <c r="I46" s="204">
        <f t="shared" si="3"/>
        <v>0</v>
      </c>
      <c r="J46" s="204">
        <f t="shared" si="3"/>
        <v>67.24632999999999</v>
      </c>
    </row>
    <row r="47" spans="1:17" ht="15.75">
      <c r="A47" s="6"/>
      <c r="B47" s="305" t="s">
        <v>207</v>
      </c>
      <c r="C47" s="305"/>
      <c r="D47" s="305"/>
      <c r="E47" s="305"/>
      <c r="F47" s="305"/>
      <c r="G47" s="305"/>
      <c r="H47" s="305"/>
      <c r="I47" s="305"/>
      <c r="J47" s="305"/>
      <c r="O47" s="217"/>
      <c r="Q47" s="217"/>
    </row>
    <row r="48" spans="1:15" ht="126">
      <c r="A48" s="203">
        <v>27</v>
      </c>
      <c r="B48" s="202" t="s">
        <v>210</v>
      </c>
      <c r="C48" s="9" t="s">
        <v>11</v>
      </c>
      <c r="D48" s="9">
        <v>0.532</v>
      </c>
      <c r="E48" s="9">
        <v>1853</v>
      </c>
      <c r="F48" s="82">
        <f>G48</f>
        <v>3045.09215</v>
      </c>
      <c r="G48" s="66">
        <v>3045.09215</v>
      </c>
      <c r="H48" s="156">
        <v>3014.64123</v>
      </c>
      <c r="I48" s="66"/>
      <c r="J48" s="156">
        <f>G48-H48</f>
        <v>30.45091999999977</v>
      </c>
      <c r="O48" s="217"/>
    </row>
    <row r="49" spans="1:20" ht="110.25">
      <c r="A49" s="203">
        <v>28</v>
      </c>
      <c r="B49" s="73" t="s">
        <v>211</v>
      </c>
      <c r="C49" s="9" t="s">
        <v>11</v>
      </c>
      <c r="D49" s="9">
        <v>0.579</v>
      </c>
      <c r="E49" s="9">
        <v>2240</v>
      </c>
      <c r="F49" s="82">
        <f>G49</f>
        <v>2898.24982</v>
      </c>
      <c r="G49" s="156">
        <v>2898.24982</v>
      </c>
      <c r="H49" s="156">
        <v>2869.26732</v>
      </c>
      <c r="I49" s="66"/>
      <c r="J49" s="156">
        <f>G49-H49</f>
        <v>28.982500000000073</v>
      </c>
      <c r="Q49" s="194"/>
      <c r="R49" s="150"/>
      <c r="T49" s="81"/>
    </row>
    <row r="50" spans="1:16" ht="15.75">
      <c r="A50" s="6"/>
      <c r="B50" s="22" t="s">
        <v>209</v>
      </c>
      <c r="C50" s="66"/>
      <c r="D50" s="204">
        <f aca="true" t="shared" si="4" ref="D50:J50">D48+D49</f>
        <v>1.111</v>
      </c>
      <c r="E50" s="204">
        <f t="shared" si="4"/>
        <v>4093</v>
      </c>
      <c r="F50" s="204">
        <f t="shared" si="4"/>
        <v>5943.3419699999995</v>
      </c>
      <c r="G50" s="204">
        <f t="shared" si="4"/>
        <v>5943.3419699999995</v>
      </c>
      <c r="H50" s="127">
        <f t="shared" si="4"/>
        <v>5883.90855</v>
      </c>
      <c r="I50" s="204">
        <f t="shared" si="4"/>
        <v>0</v>
      </c>
      <c r="J50" s="209">
        <f t="shared" si="4"/>
        <v>59.43341999999984</v>
      </c>
      <c r="O50" s="47"/>
      <c r="P50" s="47"/>
    </row>
    <row r="51" spans="1:10" ht="15.75">
      <c r="A51" s="6"/>
      <c r="B51" s="22" t="s">
        <v>212</v>
      </c>
      <c r="C51" s="66"/>
      <c r="D51" s="176">
        <f aca="true" t="shared" si="5" ref="D51:J51">D22+D32+D41+D46+D50</f>
        <v>9.699300000000001</v>
      </c>
      <c r="E51" s="176">
        <f t="shared" si="5"/>
        <v>43900.4</v>
      </c>
      <c r="F51" s="176">
        <f t="shared" si="5"/>
        <v>43114.12157</v>
      </c>
      <c r="G51" s="176">
        <f t="shared" si="5"/>
        <v>43114.12157</v>
      </c>
      <c r="H51" s="176">
        <f t="shared" si="5"/>
        <v>42138.231651</v>
      </c>
      <c r="I51" s="176">
        <f t="shared" si="5"/>
        <v>0</v>
      </c>
      <c r="J51" s="176">
        <f t="shared" si="5"/>
        <v>975.8899189999997</v>
      </c>
    </row>
    <row r="52" spans="1:10" ht="15.75">
      <c r="A52" s="94"/>
      <c r="B52" s="180"/>
      <c r="C52" s="174"/>
      <c r="D52" s="174"/>
      <c r="E52" s="174"/>
      <c r="F52" s="94"/>
      <c r="G52" s="94"/>
      <c r="H52" s="94"/>
      <c r="I52" s="94"/>
      <c r="J52" s="175" t="s">
        <v>124</v>
      </c>
    </row>
    <row r="68" ht="12.75">
      <c r="J68" s="81"/>
    </row>
    <row r="70" ht="12.75">
      <c r="J70" s="150"/>
    </row>
  </sheetData>
  <sheetProtection/>
  <mergeCells count="19">
    <mergeCell ref="B47:J47"/>
    <mergeCell ref="B24:J24"/>
    <mergeCell ref="B12:J12"/>
    <mergeCell ref="D9:D10"/>
    <mergeCell ref="E9:E10"/>
    <mergeCell ref="A9:A10"/>
    <mergeCell ref="B9:B10"/>
    <mergeCell ref="C9:C10"/>
    <mergeCell ref="F9:F10"/>
    <mergeCell ref="B42:J42"/>
    <mergeCell ref="B33:J33"/>
    <mergeCell ref="F1:J1"/>
    <mergeCell ref="F2:J2"/>
    <mergeCell ref="F3:J3"/>
    <mergeCell ref="G9:J9"/>
    <mergeCell ref="F4:J4"/>
    <mergeCell ref="F5:J5"/>
    <mergeCell ref="F6:J6"/>
    <mergeCell ref="A8:J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2022-10-11T09:20:01Z</cp:lastPrinted>
  <dcterms:created xsi:type="dcterms:W3CDTF">1996-10-08T23:32:33Z</dcterms:created>
  <dcterms:modified xsi:type="dcterms:W3CDTF">2022-10-11T09:28:22Z</dcterms:modified>
  <cp:category/>
  <cp:version/>
  <cp:contentType/>
  <cp:contentStatus/>
</cp:coreProperties>
</file>