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5" firstSheet="4" activeTab="11"/>
  </bookViews>
  <sheets>
    <sheet name="ПСД Строительство ПР 4" sheetId="1" r:id="rId1"/>
    <sheet name="Ремонт в границах ПР 5" sheetId="2" r:id="rId2"/>
    <sheet name="Строительство ПР3" sheetId="3" r:id="rId3"/>
    <sheet name="ПСД Ремонт в границах ПР6" sheetId="4" r:id="rId4"/>
    <sheet name="Ремонт вне границ ПР 7" sheetId="5" r:id="rId5"/>
    <sheet name="СВОД ПРИЛОЖЕНИЕ 11" sheetId="6" r:id="rId6"/>
    <sheet name="ПСД РЕМОНТ вне границ ПР8" sheetId="7" r:id="rId7"/>
    <sheet name="РЕМОНТ поселок ПР 9" sheetId="8" r:id="rId8"/>
    <sheet name="РЕСУР ОБСП РБ ПР10" sheetId="9" r:id="rId9"/>
    <sheet name="СВЕДЕНИЯ О ПОКАЗАТЕЛЯХ ПР1" sheetId="10" r:id="rId10"/>
    <sheet name="ПЕРЕЧЕНЬ ОСН МЕР-Й ПР 2" sheetId="11" r:id="rId11"/>
    <sheet name="Капремонт в границах ПР 12" sheetId="12" r:id="rId12"/>
  </sheets>
  <definedNames>
    <definedName name="Par1399" localSheetId="10">'ПЕРЕЧЕНЬ ОСН МЕР-Й ПР 2'!$A$43</definedName>
    <definedName name="_xlnm.Print_Area" localSheetId="4">'Ремонт вне границ ПР 7'!$A$1:$I$25</definedName>
  </definedNames>
  <calcPr fullCalcOnLoad="1" refMode="R1C1"/>
</workbook>
</file>

<file path=xl/sharedStrings.xml><?xml version="1.0" encoding="utf-8"?>
<sst xmlns="http://schemas.openxmlformats.org/spreadsheetml/2006/main" count="489" uniqueCount="212">
  <si>
    <t>№ п/п</t>
  </si>
  <si>
    <t>Наименование объекта</t>
  </si>
  <si>
    <t>Вид работ</t>
  </si>
  <si>
    <t>Объем работ, км</t>
  </si>
  <si>
    <t>Стоимость, тыс. руб</t>
  </si>
  <si>
    <t>Объем финансирования, тыс. руб.</t>
  </si>
  <si>
    <t>Всего</t>
  </si>
  <si>
    <t>Областной бюджет</t>
  </si>
  <si>
    <t>Бюджет поселений</t>
  </si>
  <si>
    <t>Устройство покрытия из щебня</t>
  </si>
  <si>
    <t>Устройство асфальтового покрытия</t>
  </si>
  <si>
    <t>Стоимость тыс. руб</t>
  </si>
  <si>
    <t>Объем финансирования тыс. руб.</t>
  </si>
  <si>
    <t>Федеральный бюджет</t>
  </si>
  <si>
    <t>ИТОГО</t>
  </si>
  <si>
    <t>Разработка и проверка достоверности определения сметной стоимости сметной документации</t>
  </si>
  <si>
    <t>Поселок с молоэтажной застройкой в пгт. Хотынец Хотынецкого района Орловской области</t>
  </si>
  <si>
    <t>Поселок с молоэтажной застройкой в п. Жудре  Хотимль-Кузменковского сельского поселения Хотынецкого района Орловской области</t>
  </si>
  <si>
    <t xml:space="preserve">   Статус   </t>
  </si>
  <si>
    <t>Наименование</t>
  </si>
  <si>
    <t>Расходы ( тыс.рублей) по годам реализации</t>
  </si>
  <si>
    <t>ГРБС</t>
  </si>
  <si>
    <t>ЦСР</t>
  </si>
  <si>
    <t>ВР</t>
  </si>
  <si>
    <t xml:space="preserve">  всего  </t>
  </si>
  <si>
    <t>Муниципальная программа</t>
  </si>
  <si>
    <t xml:space="preserve">Основное мероприятие муниципальной программы 1         </t>
  </si>
  <si>
    <t>Строительство  автомобильных дорог общего пользования местного значения</t>
  </si>
  <si>
    <t>Основное мероприятие муниципальной программы 2</t>
  </si>
  <si>
    <t>Разработка проектно-сметной документации на строительство автомобильных дорог общего пользования.</t>
  </si>
  <si>
    <t>Основное мероприятие муниципальной программы 3</t>
  </si>
  <si>
    <t>Основное мероприятие муниципальной программы 4</t>
  </si>
  <si>
    <t>Основное мероприятие муниципальной программы 5</t>
  </si>
  <si>
    <t xml:space="preserve">Рз
Пр
</t>
  </si>
  <si>
    <t>Строительство дороги с асфальтобетонным покрытием</t>
  </si>
  <si>
    <t>Районный бюджет</t>
  </si>
  <si>
    <t>ВСЕГО</t>
  </si>
  <si>
    <t>Уровень бюджета</t>
  </si>
  <si>
    <t>Пообъектный перечень мероприятий по разработке проектно-сметной документации по строительству автомобильных дорог общего  пользования местного значения</t>
  </si>
  <si>
    <t>Пообъектный перечень мероприятий по строительству автомобильных дорог общего  пользования местного значения</t>
  </si>
  <si>
    <t xml:space="preserve">Площадь,  м2  </t>
  </si>
  <si>
    <t xml:space="preserve">к муниципальной программе </t>
  </si>
  <si>
    <t>Код бюджетной классификации</t>
  </si>
  <si>
    <t>Расходы  по годам реализации ( тыс.рублей)</t>
  </si>
  <si>
    <t>Финансовый отдел администрация района, Отдел архитектуры, строительства и жилищно-коммунального хозяйства администрация района</t>
  </si>
  <si>
    <t xml:space="preserve">РЕСУРСНОЕ </t>
  </si>
  <si>
    <t xml:space="preserve">ОБЕСПЕЧЕНИЕ РЕАЛИЗАЦИИ МУНИЦИПАЛЬНОЙ ПРОГРАММЫ ЗА СЧЕТ СРЕДСТВ РАЙОННОГО БЮДЖЕТА </t>
  </si>
  <si>
    <t>к муниципальной программе</t>
  </si>
  <si>
    <t xml:space="preserve">Строительство  автомобильных дорог общего пользования местного значения </t>
  </si>
  <si>
    <t>Приложение 7</t>
  </si>
  <si>
    <t>Приложение 8</t>
  </si>
  <si>
    <t>РЕСУРСНОЕ ОБЕСПЕЧЕНИЕ И ПРОГНОЗНАЯ (СПРАВОЧНАЯ) ОЦЕНКА РАСХОДОВ РАЙОННОГО , ОБЛАСТНОГО, ФЕДЕРАЛЬНОГО БЮДЖЕТОВ, БЮДЖЕТА ГОРОДСКОГО ПОСЕЛЕНИЯ НА РЕАЛИЗАЦИЮ ЦЕЛЕЙ  МУНИЦИПАЛЬНОЙ ПРОГРАММЫ</t>
  </si>
  <si>
    <t>Бюджет городского поселения Хотынец</t>
  </si>
  <si>
    <t>Поселок с малоэтажной застройкой в п. Жудре  Хотимль-Кузменковского сельского поселения Хотынецкого района Орловской области</t>
  </si>
  <si>
    <t>Поселок с малоэтажной застройкой в пгт. Хотынец Хотынецкого района Орловской области</t>
  </si>
  <si>
    <t>Областной  бюджет</t>
  </si>
  <si>
    <t>Основное мероприятие муниципальной программы 6</t>
  </si>
  <si>
    <t xml:space="preserve">Объем финансирования, тыс. руб. </t>
  </si>
  <si>
    <t>Основное мероприятие муниципальной программы 7</t>
  </si>
  <si>
    <t>Приложение 1</t>
  </si>
  <si>
    <t xml:space="preserve"> </t>
  </si>
  <si>
    <t xml:space="preserve">Наименование муниципальной программы,подпрограммы муниципальной программы, основного мероприятия </t>
  </si>
  <si>
    <t>СВЕДЕНИЯ</t>
  </si>
  <si>
    <t>О ПОКАЗАТЕЛЯХ (ИНДИКАТОРАХ)</t>
  </si>
  <si>
    <t>МУНИЦИПАЛЬНОЙ ПРОГРАММЫ И ИХ ЗНАЧЕНИЯХ</t>
  </si>
  <si>
    <t xml:space="preserve"> № </t>
  </si>
  <si>
    <t>Ед. измерения</t>
  </si>
  <si>
    <t>Значения показателя (индикатора)</t>
  </si>
  <si>
    <t>Базовый</t>
  </si>
  <si>
    <t>Протяженность     построенных  автомобильных дорог общего пользования местного значения</t>
  </si>
  <si>
    <t>км</t>
  </si>
  <si>
    <t>-</t>
  </si>
  <si>
    <t>Протяженность спроектированных автомобильных дорог общего пользования местного значения</t>
  </si>
  <si>
    <t xml:space="preserve">Протяженность     отремонтированных автомобильных дорог общего пользования местного  значения              </t>
  </si>
  <si>
    <t>Наименование показателя (индикатора)</t>
  </si>
  <si>
    <t>Приложение 6</t>
  </si>
  <si>
    <t>2025 год</t>
  </si>
  <si>
    <t>2026 год</t>
  </si>
  <si>
    <t>2024 год</t>
  </si>
  <si>
    <t>2023 год</t>
  </si>
  <si>
    <t>ИТОГО за 2023 год</t>
  </si>
  <si>
    <t>ИТОГО за 2024 год</t>
  </si>
  <si>
    <t>ИТОГО за 2025 год</t>
  </si>
  <si>
    <t>ИТОГО за 2026 год</t>
  </si>
  <si>
    <t>Пообъектный перечень мероприятий по ремонту  автомобильных дорог общего пользования местного значения в границах населенных пунктов</t>
  </si>
  <si>
    <t>Разработка проектно-сметной документации на строительство автомобильных дорог общего пользования в границах населенных пунктов.</t>
  </si>
  <si>
    <t>Разработка  сметной документации на ремонт автомобильных дорог общего пользования местного значения в гараницах населенных пунктов</t>
  </si>
  <si>
    <t xml:space="preserve">Ремонт  автомобильных дорог общего пользования местного значения вне границах населенных пунктов                           </t>
  </si>
  <si>
    <t xml:space="preserve">Разработка сметной документации на ремонт автомобильных дорог общего пользования местного значения  вне границах населенных пунктов  </t>
  </si>
  <si>
    <t>Ремонт автомобильной дороги общего пользования местного значения в д. Аболмасово  Хотынецкого района Орловской области, ул. Садовая</t>
  </si>
  <si>
    <t xml:space="preserve">Ремонт автомобильной дороги общего пользования местного значения А/д «Хотынец – Жудре» –Большое Юрьево – Алехино» – с.Девять Дубов в Хотынецком районе Орловской области  </t>
  </si>
  <si>
    <t xml:space="preserve">Ремонт автомобильной дороги общего пользования местного значения А/д «Орел – Витебск» – с.Вербник  (0 + 000 – 3 + 000) в Хотынецком районе Орловской области </t>
  </si>
  <si>
    <t>ПЕРЕЧЕНЬ</t>
  </si>
  <si>
    <t>ОСНОВНЫХ МЕРОПРИЯТИЙ МУНИЦИПАЛЬНОЙ ПРОГРАММЫ</t>
  </si>
  <si>
    <t>Срок</t>
  </si>
  <si>
    <t>Администрация Хотынецкого района</t>
  </si>
  <si>
    <t>Улучшение нормативно-технического состояния автомобильных дорог, условий проживания граждан, обеспечение круглогодичного транспортного сообщения</t>
  </si>
  <si>
    <t xml:space="preserve">Наименование  основного   
  мероприятия  </t>
  </si>
  <si>
    <t xml:space="preserve">Ответственный 
 исполнитель  </t>
  </si>
  <si>
    <t>начала
реализации</t>
  </si>
  <si>
    <t>окончания
реализации</t>
  </si>
  <si>
    <t xml:space="preserve">Ожидаемый
непосредственный
результат </t>
  </si>
  <si>
    <t xml:space="preserve">отдел поселковой работы админитсрации Хотынецкого района </t>
  </si>
  <si>
    <t xml:space="preserve">Ремонт автомобильной дороги общего пользования местного значения А/д  д.Березуевка – с.Мощеное    (0+000 –  0+500) в Хотынецком районе Орловской области </t>
  </si>
  <si>
    <t xml:space="preserve">Ремонт автомобильной дороги общего пользования местного значения А/д Болхов–а/д «Орел –Витебск» – д. Березуевка  (0+000 - 1+100) в Хотынецком районе Орловской области </t>
  </si>
  <si>
    <t xml:space="preserve">Ремонт автомобильной дороги общего пользования местного значения А/д "Знаменское-Хотынец"-Студеновка"-д. Студенка  (0+000 - 1+100) в Хотынецком районе Орловской области </t>
  </si>
  <si>
    <t>Ремонт автомобильной дороги общего пользования местного значения в д. Хотимль-Кузменково    Хотынецкого района Орловской области</t>
  </si>
  <si>
    <t>Ремонт автомобильной дороги общего пользования местного значения в п. Звезда Хотынецкого района Орловской области</t>
  </si>
  <si>
    <t>Ремонт автомобильной дороги общего пользования местного значения в с. Большое Юрьево  Хотынецкого района Орловской области</t>
  </si>
  <si>
    <t xml:space="preserve">Ремонт автомобильных дорог общего пользования местного значения в границах населенных пунктов сельских поселений Хотынецкого района </t>
  </si>
  <si>
    <t xml:space="preserve">Разработка  сметной документации на ремонт автомобильных дорог общего пользования местного значения в границах населенных пунктов сельских поселений Хотынецкого района </t>
  </si>
  <si>
    <t xml:space="preserve"> Ремонт  автомобильных дорог общего пользования местного значения вне границ населенных пунктов в границах Хотынецкого района             </t>
  </si>
  <si>
    <t xml:space="preserve">Разработка сметной документации    на ремонт автомобильных дорог общего пользования местного значения  вне границ населенных пунктов  </t>
  </si>
  <si>
    <t xml:space="preserve"> Пообъектный перечень мероприятий по ремонту  автомобильных дорог общего пользования местного значения вне границ населенных пунктов в границах Хотынецкого района                                                                                           </t>
  </si>
  <si>
    <t>Устройство  покрытия из  щебня</t>
  </si>
  <si>
    <t>Приложение 5</t>
  </si>
  <si>
    <t>Приложение 4</t>
  </si>
  <si>
    <t>Приложение 3</t>
  </si>
  <si>
    <t>«Развитие, ремонт и содержание сети автомобильных дорог общего пользования местного значения в границах 
Хотынецкого района на 2023-2027 годы»</t>
  </si>
  <si>
    <t>2027 год</t>
  </si>
  <si>
    <t>2026год</t>
  </si>
  <si>
    <t>«Развитие, ремонт  автомобильных    дорог общего пользования  местного значения в границах Хотынецкого района на 2023-2027 годы»</t>
  </si>
  <si>
    <t>ИТОГО за 2027 год</t>
  </si>
  <si>
    <t>ВСЕГО за 2023-2027 год</t>
  </si>
  <si>
    <t>«Развитие, ремонт автомобильных    дорог общего пользования  местного значения в границах Хотынецкого района на 2023-2027 годы»</t>
  </si>
  <si>
    <t>ИТОГО за 2023-2027 год</t>
  </si>
  <si>
    <t xml:space="preserve">Ремонт автомобильной дороги общего пользования местного значения в п. Жудерский  Хотынецкого района Орловской области </t>
  </si>
  <si>
    <t>Ремонт автомобильной дороги общего пользования местного значения в п. Звезда     Хотынецкого района Орловской области</t>
  </si>
  <si>
    <t xml:space="preserve">«Развитие, ремонт и содержание сети автомобильных дорог 
общего пользования местного значения в границах 
Хотынецкого района на 2023-2027 годы»
</t>
  </si>
  <si>
    <t xml:space="preserve">Ремонт автомобильной дороги общего местного значения в д. Алехино Хотынецкого района Орловской области </t>
  </si>
  <si>
    <t>Ремонт автомобильной дороги общего пользования местного значения в с. Краснын Рябинки  Хотынецкого района Орловской области</t>
  </si>
  <si>
    <t>Ремонт автомобильной дороги общего пользования местного значения в д. Скворцово Хотынецкого района Орловской области</t>
  </si>
  <si>
    <t>Ремонт автомобильной дороги общего пользования местного значения в д. Кукуевка  Хотынецкого района Орловской области</t>
  </si>
  <si>
    <t xml:space="preserve">Ремонт автомобильной дороги общего пользования местного значения в д. Студенка   Хотынецкого района Орловской области
</t>
  </si>
  <si>
    <t>Ремонт автомобильной дороги общего пользования местного значения в с. Богородицкое    Хотынецкого района Орловской области</t>
  </si>
  <si>
    <t xml:space="preserve">Ремонт автомобильной  дороги общего пользования местного значения в с. Ильинское  Хотынецкого района Орловской области
</t>
  </si>
  <si>
    <t xml:space="preserve">Ремонт автомобильной дороги общего пользования местного значения в д. Аболмасово  Хотынецкого района Орловской области
</t>
  </si>
  <si>
    <t xml:space="preserve">Ремонт автомобильной дороги общего пользования местного значения в д. Аболмасово  Хотынецкого района Орловской области 
</t>
  </si>
  <si>
    <t>Ремонт автомобильной дороги общего пользования местного значения в с. Красные Рябинки  Хотынецкого района Орловской области</t>
  </si>
  <si>
    <t>«Развитие, ремонт  автомобильных    дорог общего пользования  местного значения в границах                     Хотынецкого района на 2023-2027 годы»</t>
  </si>
  <si>
    <t>«Развитие, ремонт  автомобильных дорог  общего пользования местного значения в границах 
Хотынецкого района на 2023-2027 годы»</t>
  </si>
  <si>
    <t>«Развитие, ремонт  автомобильных    дорог общего пользования  местного значения в границах  Хотынецкого района на 2023-2027 годы»</t>
  </si>
  <si>
    <t>«Развитие, ремонт автомобильных дорог общего пользования местного значения в границах  Хотынецкого района на 2023-2027 годы»</t>
  </si>
  <si>
    <t>«Развитие, ремонт автомобильных дорог общего пользования
местного значения в границахХотынецкого района на 2023-2027 годы»</t>
  </si>
  <si>
    <t xml:space="preserve">2026 год
</t>
  </si>
  <si>
    <t>ВСЕГО за 2023-2024 год</t>
  </si>
  <si>
    <t>Ремонт автомобильной дороги общего пользования местного значения в с. Воейково Хотынецкого района Орловской области</t>
  </si>
  <si>
    <t>Ремонт автомобильной дороги общего пользования местного значения  в с. Горки Хотынецкого района Орловской области</t>
  </si>
  <si>
    <t>Ремонт автомобильной дороги общего пользования местного значения в пос. Жудерский Хотынецкого района Орловской области</t>
  </si>
  <si>
    <t>Ремонт автомобильной дороги общего пользования местного значения в с. Богородицкое Хотынецкого района Орловской области</t>
  </si>
  <si>
    <t>Ремонт автомобильной дороги общего пользования местного значенияв в д. Большое Юрьево Хотынецкого района Орловской области</t>
  </si>
  <si>
    <t>Ремонт автомобильной дороги общего пользования местного значения в с. Ильинское Хотынецкого района Орловской области</t>
  </si>
  <si>
    <t>Ремонт автомобильной дороги общего пользования местного значения в д. Аболмасово Хотынецкого района Орловской области</t>
  </si>
  <si>
    <t xml:space="preserve">Ремонт автомобильной дороги общего пользования местного значения А/д «Хотынец – Жудре» –Большое Юрьево – Алехино» – с.Девять Дубов 
 (0 + 000 –4 + 700) в Хотынецком районе Орловской области </t>
  </si>
  <si>
    <t xml:space="preserve">Ремонт автомобильной дороги общего пользования местного значения А/д  д.Назаровка – д.Аболмасово  (0+000 –  0+180) в Хотынецком районе Орловской области </t>
  </si>
  <si>
    <t>Приложение 11</t>
  </si>
  <si>
    <t xml:space="preserve">Ответственный исполнитель и соисполнитель муниципальной программы, подпрограммы, основного мероприятия, распорядителя средств районного бюджета (далее также РБС) по муниципальной программе </t>
  </si>
  <si>
    <t>Пообъектный перечень мероприятий по разработке сметной документации                                                                                                                                                                                                                              на ремонт автомобильных дорог общего пользования местного значения  вне границ населенных пунктов  Хотынецкого района</t>
  </si>
  <si>
    <t>Пообъектный перечень мероприятий по разработке сметной документации                                                                                                                                                                                                                              на ремонт автомобильных дорог общего пользования местного значения  в границах населенных пунктов  Хотынецого района</t>
  </si>
  <si>
    <t>Ремонт автомобильной дороги общего пользования местного значения в д. Аболмасово  Хотынецкого района Орловской области, ул.Садовая</t>
  </si>
  <si>
    <t>ВСЕГО за 2024-2027 год</t>
  </si>
  <si>
    <t>«Развитие, ремонт автомобильных дорог общего пользования местного значения в границах  Хотынецкого района    на              2023-2027 годы»</t>
  </si>
  <si>
    <t>Капитальный ремонт автомобильной дороги общего пользования местного значения в д. Студёнка Хотынецкого района Орловской области, ул. Дружбы</t>
  </si>
  <si>
    <t>Капитальный ремонт  автомобильной дороги общего пользования местного значения в д. Жудре  Хотынецкого района Орловской области</t>
  </si>
  <si>
    <t xml:space="preserve">Капитальный ремонт автомобильных дорог общего пользования местного значения в границах населенных пунктов </t>
  </si>
  <si>
    <t xml:space="preserve">Капитальный ремонт автомобильных дорог общего пользования местного значения в границах населенных пунктов сельских поселений Хотынецкого района </t>
  </si>
  <si>
    <t>Основное мероприятие муниципальной программы 8</t>
  </si>
  <si>
    <t xml:space="preserve">Ремонт автомобильных дорог общего пользования местного значения в границах населенных пунктов </t>
  </si>
  <si>
    <t xml:space="preserve"> Пообъектный перечень мероприятий по капитальному ремонту автомобильных дорог общего пользования местного значения городского поселения Хотынец </t>
  </si>
  <si>
    <t xml:space="preserve">Капитальный ремонт автомобильной дороги общего пользования местного значения  в пгт.Хотынец Хотынецкого района Орловской области переулок Батова </t>
  </si>
  <si>
    <t>Капитальный ремонт автомобильной дороги общего пользования местного значения в пгт.Хотынец Хотынецкого района Орловской области переулок Луговой</t>
  </si>
  <si>
    <t xml:space="preserve">Капитальный ремонт автомобильной дороги общего пользования местного значения в пгт.Хотынец Хотынецкого района Орловской области ул. Первомайская </t>
  </si>
  <si>
    <t>Капитальный ремонт автомобильной дороги общего пользования местного значения в пгт.Хотынец Хотынецкого района Орловской области ул. 7 Ноября</t>
  </si>
  <si>
    <t>Капитальный ремонт автомобильной дороги общего пользования местного значения в пгт.Хотынец Хотынецкого района Орловской области ул. Ключевая</t>
  </si>
  <si>
    <t>Капитальный ремонт автомобильной дороги общего пользования местного значения в пгт.Хотынец Хотынецкого района Орловской области пер. Октябрьский</t>
  </si>
  <si>
    <t xml:space="preserve">Ремонт  автомобильной дороги общего пользования местного значения в с. Ильинское Хотынецкого района Орловской области             </t>
  </si>
  <si>
    <t xml:space="preserve">Ремонт автомобильной дороги общего местного значения в с. Богородицкое Хотынецкого района Орловской области </t>
  </si>
  <si>
    <r>
      <rPr>
        <b/>
        <sz val="14"/>
        <rFont val="Times New Roman"/>
        <family val="1"/>
      </rPr>
      <t xml:space="preserve">Основное мероприятие муниципальной программы </t>
    </r>
    <r>
      <rPr>
        <sz val="14"/>
        <rFont val="Times New Roman"/>
        <family val="1"/>
      </rPr>
      <t xml:space="preserve">
</t>
    </r>
  </si>
  <si>
    <t>1.</t>
  </si>
  <si>
    <t>Пообъектный перечень мероприятий по капитальному ремонту улично-дорожной сети городского поселения Хотынец</t>
  </si>
  <si>
    <t>Капитальный ремонт  автомобильной дороги общего пользования местного значения в д. Кукуевка  Хотынецкого района Орловской области</t>
  </si>
  <si>
    <t>Разработка проектно-сметной документации на строительство автомобильных дорог общего пользования местного значения</t>
  </si>
  <si>
    <t xml:space="preserve">2025 год
</t>
  </si>
  <si>
    <t xml:space="preserve"> Ремонт автомобильных дорог общего пользования местного значения в границах населенных пунктов в границах Хотынецкого района </t>
  </si>
  <si>
    <r>
      <rPr>
        <b/>
        <sz val="14"/>
        <rFont val="Times New Roman"/>
        <family val="1"/>
      </rPr>
      <t xml:space="preserve">4.Основное мероприятие муниципальной программы </t>
    </r>
    <r>
      <rPr>
        <sz val="14"/>
        <rFont val="Times New Roman"/>
        <family val="1"/>
      </rPr>
      <t xml:space="preserve">                                </t>
    </r>
  </si>
  <si>
    <t xml:space="preserve">Разработка проектно-сметной документации  на ремонт автомобильных дорог общего пользования местного значения в границах населенных пунктов в границах Хотынецкого района </t>
  </si>
  <si>
    <r>
      <rPr>
        <b/>
        <sz val="14"/>
        <rFont val="Times New Roman"/>
        <family val="1"/>
      </rPr>
      <t xml:space="preserve">Основное мероприятие муниципальной программы </t>
    </r>
    <r>
      <rPr>
        <sz val="14"/>
        <rFont val="Times New Roman"/>
        <family val="1"/>
      </rPr>
      <t xml:space="preserve"> </t>
    </r>
  </si>
  <si>
    <t xml:space="preserve"> Ремонт автомобильных дорог общего пользования местного значения вне границ населенных пунктов сельских поселений Хотынецкого района </t>
  </si>
  <si>
    <t xml:space="preserve">Основное мероприятие муниципальной программы      </t>
  </si>
  <si>
    <t xml:space="preserve">Разработка проектно-сметной документации  на ремонт автомобильных дорог общего пользования местного значения вне границ населенных пунктов сельских поселений Хотынецкого района </t>
  </si>
  <si>
    <r>
      <rPr>
        <b/>
        <sz val="14"/>
        <rFont val="Times New Roman"/>
        <family val="1"/>
      </rPr>
      <t xml:space="preserve">Основное мероприятие муниципальной программы </t>
    </r>
    <r>
      <rPr>
        <sz val="14"/>
        <rFont val="Times New Roman"/>
        <family val="1"/>
      </rPr>
      <t xml:space="preserve">                                              </t>
    </r>
  </si>
  <si>
    <t xml:space="preserve">Основное мероприятие муниципальной программы </t>
  </si>
  <si>
    <t xml:space="preserve">Капитальный ремонт автомобильных дорог общего пользования местного значения в границах населенных пунктов в границах Хотынецкого района </t>
  </si>
  <si>
    <t xml:space="preserve">к постановлению администрации района </t>
  </si>
  <si>
    <t>от _______________ 2022 года №______</t>
  </si>
  <si>
    <t>Приложение 12</t>
  </si>
  <si>
    <t>2.</t>
  </si>
  <si>
    <t>3.</t>
  </si>
  <si>
    <t>4.</t>
  </si>
  <si>
    <t>5.</t>
  </si>
  <si>
    <t>6.</t>
  </si>
  <si>
    <t>7.</t>
  </si>
  <si>
    <t>8.</t>
  </si>
  <si>
    <t>«Приложение 2</t>
  </si>
  <si>
    <t>».</t>
  </si>
  <si>
    <t>к постановлению администрации района</t>
  </si>
  <si>
    <t>Приложение 2</t>
  </si>
  <si>
    <t>«Приложение 9</t>
  </si>
  <si>
    <t>«Приложение 5</t>
  </si>
  <si>
    <t>«Приложение 10</t>
  </si>
  <si>
    <t>Пообъектный перечень мероприятий по капитальному ремонту  автомобильных дорог общего пользования местного значения в границах населенных пунктов</t>
  </si>
  <si>
    <t xml:space="preserve">Капитальный ремонт автомобильных дорог общего пользования местного значения в границах городского поселения Хотынец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</si>
</sst>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"/>
    <numFmt numFmtId="195" formatCode="0.0000"/>
    <numFmt numFmtId="196" formatCode="0.000000"/>
    <numFmt numFmtId="197" formatCode="0.0000000"/>
    <numFmt numFmtId="198" formatCode="0.00000000"/>
  </numFmts>
  <fonts count="86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b/>
      <sz val="10"/>
      <color indexed="40"/>
      <name val="Arial"/>
      <family val="2"/>
    </font>
    <font>
      <b/>
      <sz val="10"/>
      <color indexed="36"/>
      <name val="Arial"/>
      <family val="2"/>
    </font>
    <font>
      <b/>
      <sz val="14"/>
      <color indexed="12"/>
      <name val="Times New Roman"/>
      <family val="1"/>
    </font>
    <font>
      <sz val="8"/>
      <name val="Arial"/>
      <family val="2"/>
    </font>
    <font>
      <b/>
      <sz val="11.5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2"/>
      <color indexed="4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49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7" tint="-0.24997000396251678"/>
      <name val="Times New Roman"/>
      <family val="1"/>
    </font>
    <font>
      <sz val="12"/>
      <color theme="8" tint="-0.24997000396251678"/>
      <name val="Times New Roman"/>
      <family val="1"/>
    </font>
    <font>
      <sz val="12"/>
      <color theme="4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sz val="12"/>
      <color theme="3" tint="0.39998000860214233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8" tint="-0.24997000396251678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89" fontId="1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89" fontId="2" fillId="0" borderId="10" xfId="0" applyNumberFormat="1" applyFont="1" applyBorder="1" applyAlignment="1">
      <alignment horizontal="center" vertical="top" wrapText="1"/>
    </xf>
    <xf numFmtId="188" fontId="2" fillId="0" borderId="1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top" wrapText="1"/>
    </xf>
    <xf numFmtId="188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88" fontId="0" fillId="0" borderId="0" xfId="0" applyNumberFormat="1" applyAlignment="1">
      <alignment/>
    </xf>
    <xf numFmtId="194" fontId="0" fillId="0" borderId="0" xfId="0" applyNumberFormat="1" applyAlignment="1">
      <alignment/>
    </xf>
    <xf numFmtId="189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8" fontId="14" fillId="0" borderId="10" xfId="0" applyNumberFormat="1" applyFont="1" applyBorder="1" applyAlignment="1">
      <alignment horizontal="left" vertical="center"/>
    </xf>
    <xf numFmtId="1" fontId="13" fillId="0" borderId="10" xfId="0" applyNumberFormat="1" applyFont="1" applyBorder="1" applyAlignment="1">
      <alignment horizontal="center" vertical="center" wrapText="1"/>
    </xf>
    <xf numFmtId="194" fontId="1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188" fontId="1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" fillId="0" borderId="0" xfId="0" applyFont="1" applyFill="1" applyAlignment="1">
      <alignment horizontal="center"/>
    </xf>
    <xf numFmtId="2" fontId="12" fillId="0" borderId="10" xfId="0" applyNumberFormat="1" applyFont="1" applyBorder="1" applyAlignment="1">
      <alignment horizontal="center" vertical="top" wrapText="1"/>
    </xf>
    <xf numFmtId="189" fontId="5" fillId="0" borderId="10" xfId="0" applyNumberFormat="1" applyFont="1" applyBorder="1" applyAlignment="1">
      <alignment horizontal="center" vertical="top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top" wrapText="1"/>
    </xf>
    <xf numFmtId="189" fontId="9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88" fontId="2" fillId="0" borderId="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Border="1" applyAlignment="1">
      <alignment horizontal="center" vertical="center" wrapText="1"/>
    </xf>
    <xf numFmtId="188" fontId="2" fillId="0" borderId="13" xfId="0" applyNumberFormat="1" applyFont="1" applyFill="1" applyBorder="1" applyAlignment="1">
      <alignment horizontal="center" vertical="center" wrapText="1"/>
    </xf>
    <xf numFmtId="196" fontId="0" fillId="0" borderId="0" xfId="0" applyNumberForma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189" fontId="8" fillId="0" borderId="0" xfId="0" applyNumberFormat="1" applyFont="1" applyFill="1" applyBorder="1" applyAlignment="1">
      <alignment horizontal="center" vertical="center" wrapText="1"/>
    </xf>
    <xf numFmtId="188" fontId="8" fillId="0" borderId="0" xfId="0" applyNumberFormat="1" applyFont="1" applyFill="1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197" fontId="0" fillId="0" borderId="0" xfId="0" applyNumberFormat="1" applyAlignment="1">
      <alignment/>
    </xf>
    <xf numFmtId="0" fontId="73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188" fontId="75" fillId="0" borderId="10" xfId="0" applyNumberFormat="1" applyFont="1" applyBorder="1" applyAlignment="1">
      <alignment horizontal="center" vertical="center" wrapText="1"/>
    </xf>
    <xf numFmtId="194" fontId="75" fillId="0" borderId="10" xfId="0" applyNumberFormat="1" applyFont="1" applyBorder="1" applyAlignment="1">
      <alignment horizontal="center" vertical="center" wrapText="1"/>
    </xf>
    <xf numFmtId="195" fontId="75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32" borderId="10" xfId="0" applyFont="1" applyFill="1" applyBorder="1" applyAlignment="1">
      <alignment vertical="top" wrapText="1"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center" vertical="center" wrapText="1"/>
    </xf>
    <xf numFmtId="188" fontId="77" fillId="0" borderId="10" xfId="0" applyNumberFormat="1" applyFont="1" applyBorder="1" applyAlignment="1">
      <alignment horizontal="center" vertical="center" wrapText="1"/>
    </xf>
    <xf numFmtId="194" fontId="77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189" fontId="5" fillId="0" borderId="10" xfId="0" applyNumberFormat="1" applyFont="1" applyBorder="1" applyAlignment="1">
      <alignment horizontal="center" vertical="top"/>
    </xf>
    <xf numFmtId="189" fontId="28" fillId="0" borderId="10" xfId="0" applyNumberFormat="1" applyFont="1" applyBorder="1" applyAlignment="1">
      <alignment horizontal="center" vertical="top" wrapText="1"/>
    </xf>
    <xf numFmtId="189" fontId="12" fillId="0" borderId="10" xfId="0" applyNumberFormat="1" applyFont="1" applyFill="1" applyBorder="1" applyAlignment="1">
      <alignment horizontal="center" vertical="top" wrapText="1"/>
    </xf>
    <xf numFmtId="189" fontId="2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 wrapText="1"/>
    </xf>
    <xf numFmtId="189" fontId="11" fillId="0" borderId="10" xfId="0" applyNumberFormat="1" applyFont="1" applyBorder="1" applyAlignment="1">
      <alignment horizontal="center" vertical="top"/>
    </xf>
    <xf numFmtId="189" fontId="11" fillId="0" borderId="10" xfId="0" applyNumberFormat="1" applyFont="1" applyBorder="1" applyAlignment="1">
      <alignment horizontal="center" vertical="center"/>
    </xf>
    <xf numFmtId="189" fontId="11" fillId="0" borderId="11" xfId="0" applyNumberFormat="1" applyFont="1" applyBorder="1" applyAlignment="1">
      <alignment horizontal="center" vertical="top"/>
    </xf>
    <xf numFmtId="0" fontId="78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justify" vertical="top" wrapText="1"/>
    </xf>
    <xf numFmtId="189" fontId="2" fillId="0" borderId="11" xfId="0" applyNumberFormat="1" applyFont="1" applyBorder="1" applyAlignment="1">
      <alignment horizontal="center" vertical="top" wrapText="1"/>
    </xf>
    <xf numFmtId="0" fontId="79" fillId="0" borderId="10" xfId="0" applyFont="1" applyBorder="1" applyAlignment="1">
      <alignment horizontal="justify" vertical="top" wrapText="1"/>
    </xf>
    <xf numFmtId="0" fontId="80" fillId="0" borderId="10" xfId="0" applyFont="1" applyBorder="1" applyAlignment="1">
      <alignment horizontal="center" vertical="top" wrapText="1"/>
    </xf>
    <xf numFmtId="189" fontId="11" fillId="0" borderId="10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9" fontId="30" fillId="0" borderId="10" xfId="0" applyNumberFormat="1" applyFont="1" applyFill="1" applyBorder="1" applyAlignment="1">
      <alignment horizontal="center" vertical="top"/>
    </xf>
    <xf numFmtId="189" fontId="30" fillId="0" borderId="10" xfId="0" applyNumberFormat="1" applyFont="1" applyBorder="1" applyAlignment="1">
      <alignment horizontal="center" vertical="top"/>
    </xf>
    <xf numFmtId="189" fontId="30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/>
    </xf>
    <xf numFmtId="2" fontId="11" fillId="0" borderId="11" xfId="0" applyNumberFormat="1" applyFont="1" applyBorder="1" applyAlignment="1">
      <alignment horizontal="center" vertical="top"/>
    </xf>
    <xf numFmtId="189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195" fontId="3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18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18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89" fontId="2" fillId="0" borderId="0" xfId="0" applyNumberFormat="1" applyFont="1" applyBorder="1" applyAlignment="1">
      <alignment vertical="top"/>
    </xf>
    <xf numFmtId="0" fontId="81" fillId="0" borderId="10" xfId="0" applyFont="1" applyBorder="1" applyAlignment="1">
      <alignment vertical="top"/>
    </xf>
    <xf numFmtId="0" fontId="81" fillId="0" borderId="10" xfId="0" applyFont="1" applyBorder="1" applyAlignment="1">
      <alignment horizontal="center" vertical="center"/>
    </xf>
    <xf numFmtId="189" fontId="81" fillId="0" borderId="10" xfId="0" applyNumberFormat="1" applyFont="1" applyBorder="1" applyAlignment="1">
      <alignment horizontal="center" vertical="center"/>
    </xf>
    <xf numFmtId="1" fontId="81" fillId="0" borderId="10" xfId="0" applyNumberFormat="1" applyFont="1" applyBorder="1" applyAlignment="1">
      <alignment horizontal="center" vertical="center"/>
    </xf>
    <xf numFmtId="189" fontId="81" fillId="0" borderId="10" xfId="0" applyNumberFormat="1" applyFont="1" applyBorder="1" applyAlignment="1">
      <alignment vertical="top"/>
    </xf>
    <xf numFmtId="1" fontId="2" fillId="0" borderId="10" xfId="0" applyNumberFormat="1" applyFont="1" applyBorder="1" applyAlignment="1">
      <alignment horizontal="center" vertical="top"/>
    </xf>
    <xf numFmtId="189" fontId="29" fillId="0" borderId="10" xfId="0" applyNumberFormat="1" applyFont="1" applyBorder="1" applyAlignment="1">
      <alignment horizontal="center" vertical="top" wrapText="1"/>
    </xf>
    <xf numFmtId="2" fontId="9" fillId="32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189" fontId="77" fillId="0" borderId="10" xfId="0" applyNumberFormat="1" applyFont="1" applyBorder="1" applyAlignment="1">
      <alignment horizontal="center" vertical="center" wrapText="1"/>
    </xf>
    <xf numFmtId="188" fontId="82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189" fontId="14" fillId="0" borderId="10" xfId="0" applyNumberFormat="1" applyFont="1" applyBorder="1" applyAlignment="1">
      <alignment horizontal="center" vertical="center" wrapText="1"/>
    </xf>
    <xf numFmtId="189" fontId="82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188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9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188" fontId="81" fillId="0" borderId="10" xfId="0" applyNumberFormat="1" applyFont="1" applyBorder="1" applyAlignment="1">
      <alignment horizontal="center" vertical="center"/>
    </xf>
    <xf numFmtId="2" fontId="81" fillId="0" borderId="10" xfId="0" applyNumberFormat="1" applyFont="1" applyBorder="1" applyAlignment="1">
      <alignment horizontal="center" vertical="center"/>
    </xf>
    <xf numFmtId="0" fontId="3" fillId="32" borderId="19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18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wrapText="1"/>
    </xf>
    <xf numFmtId="0" fontId="83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vertical="top" wrapText="1"/>
    </xf>
    <xf numFmtId="0" fontId="0" fillId="0" borderId="10" xfId="0" applyBorder="1" applyAlignment="1">
      <alignment horizontal="right"/>
    </xf>
    <xf numFmtId="0" fontId="2" fillId="32" borderId="11" xfId="0" applyFont="1" applyFill="1" applyBorder="1" applyAlignment="1">
      <alignment horizontal="center" vertical="center"/>
    </xf>
    <xf numFmtId="188" fontId="2" fillId="32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89" fontId="3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wrapText="1"/>
    </xf>
    <xf numFmtId="0" fontId="84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top" wrapText="1"/>
    </xf>
    <xf numFmtId="18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2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85" fillId="32" borderId="14" xfId="0" applyFont="1" applyFill="1" applyBorder="1" applyAlignment="1">
      <alignment horizontal="center"/>
    </xf>
    <xf numFmtId="0" fontId="85" fillId="32" borderId="15" xfId="0" applyFont="1" applyFill="1" applyBorder="1" applyAlignment="1">
      <alignment horizontal="center"/>
    </xf>
    <xf numFmtId="0" fontId="85" fillId="32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2" fillId="32" borderId="12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top"/>
    </xf>
    <xf numFmtId="0" fontId="2" fillId="32" borderId="12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32" borderId="12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95" workbookViewId="0" topLeftCell="A1">
      <selection activeCell="A2" sqref="A2:I17"/>
    </sheetView>
  </sheetViews>
  <sheetFormatPr defaultColWidth="9.140625" defaultRowHeight="12.75"/>
  <cols>
    <col min="1" max="1" width="7.28125" style="0" customWidth="1"/>
    <col min="2" max="2" width="29.8515625" style="0" customWidth="1"/>
    <col min="3" max="3" width="26.140625" style="0" customWidth="1"/>
    <col min="4" max="4" width="10.57421875" style="0" customWidth="1"/>
    <col min="5" max="5" width="13.57421875" style="0" customWidth="1"/>
    <col min="7" max="7" width="11.57421875" style="0" customWidth="1"/>
    <col min="8" max="8" width="13.140625" style="0" customWidth="1"/>
    <col min="9" max="9" width="11.8515625" style="0" customWidth="1"/>
  </cols>
  <sheetData>
    <row r="1" spans="6:9" ht="18.75">
      <c r="F1" s="75"/>
      <c r="G1" s="75"/>
      <c r="H1" s="75"/>
      <c r="I1" s="75"/>
    </row>
    <row r="2" spans="4:9" ht="18.75">
      <c r="D2" s="231" t="s">
        <v>116</v>
      </c>
      <c r="E2" s="231"/>
      <c r="F2" s="231"/>
      <c r="G2" s="231"/>
      <c r="H2" s="231"/>
      <c r="I2" s="231"/>
    </row>
    <row r="3" spans="4:9" ht="18.75">
      <c r="D3" s="231" t="s">
        <v>47</v>
      </c>
      <c r="E3" s="231"/>
      <c r="F3" s="231"/>
      <c r="G3" s="231"/>
      <c r="H3" s="231"/>
      <c r="I3" s="231"/>
    </row>
    <row r="4" spans="4:9" ht="56.25" customHeight="1">
      <c r="D4" s="230" t="s">
        <v>121</v>
      </c>
      <c r="E4" s="230"/>
      <c r="F4" s="230"/>
      <c r="G4" s="230"/>
      <c r="H4" s="230"/>
      <c r="I4" s="230"/>
    </row>
    <row r="5" spans="8:9" ht="11.25" customHeight="1">
      <c r="H5" s="48"/>
      <c r="I5" s="48"/>
    </row>
    <row r="6" spans="2:8" ht="31.5" customHeight="1">
      <c r="B6" s="224" t="s">
        <v>38</v>
      </c>
      <c r="C6" s="224"/>
      <c r="D6" s="224"/>
      <c r="E6" s="224"/>
      <c r="F6" s="224"/>
      <c r="G6" s="224"/>
      <c r="H6" s="224"/>
    </row>
    <row r="7" ht="16.5" customHeight="1"/>
    <row r="8" spans="1:9" ht="15.75">
      <c r="A8" s="225" t="s">
        <v>0</v>
      </c>
      <c r="B8" s="225" t="s">
        <v>1</v>
      </c>
      <c r="C8" s="225" t="s">
        <v>2</v>
      </c>
      <c r="D8" s="225" t="s">
        <v>3</v>
      </c>
      <c r="E8" s="225" t="s">
        <v>11</v>
      </c>
      <c r="F8" s="227" t="s">
        <v>12</v>
      </c>
      <c r="G8" s="228"/>
      <c r="H8" s="228"/>
      <c r="I8" s="229"/>
    </row>
    <row r="9" spans="1:9" ht="31.5">
      <c r="A9" s="226"/>
      <c r="B9" s="226"/>
      <c r="C9" s="226"/>
      <c r="D9" s="226"/>
      <c r="E9" s="226"/>
      <c r="F9" s="2" t="s">
        <v>6</v>
      </c>
      <c r="G9" s="2" t="s">
        <v>7</v>
      </c>
      <c r="H9" s="2" t="s">
        <v>35</v>
      </c>
      <c r="I9" s="2" t="s">
        <v>8</v>
      </c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15.75">
      <c r="A11" s="2"/>
      <c r="B11" s="221" t="s">
        <v>76</v>
      </c>
      <c r="C11" s="222"/>
      <c r="D11" s="222"/>
      <c r="E11" s="222"/>
      <c r="F11" s="222"/>
      <c r="G11" s="222"/>
      <c r="H11" s="222"/>
      <c r="I11" s="223"/>
    </row>
    <row r="12" spans="1:9" ht="60" customHeight="1">
      <c r="A12" s="2">
        <v>1</v>
      </c>
      <c r="B12" s="3" t="s">
        <v>54</v>
      </c>
      <c r="C12" s="3" t="s">
        <v>34</v>
      </c>
      <c r="D12" s="90">
        <v>4.4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ht="15.75">
      <c r="A13" s="2"/>
      <c r="B13" s="29" t="s">
        <v>14</v>
      </c>
      <c r="C13" s="29"/>
      <c r="D13" s="29">
        <v>4.4</v>
      </c>
      <c r="E13" s="29">
        <f>E12</f>
        <v>0</v>
      </c>
      <c r="F13" s="29">
        <f>F12</f>
        <v>0</v>
      </c>
      <c r="G13" s="31">
        <f>G12</f>
        <v>0</v>
      </c>
      <c r="H13" s="31">
        <f>H12</f>
        <v>0</v>
      </c>
      <c r="I13" s="31">
        <v>0</v>
      </c>
    </row>
    <row r="14" spans="1:9" ht="15.75">
      <c r="A14" s="2"/>
      <c r="B14" s="221" t="s">
        <v>77</v>
      </c>
      <c r="C14" s="222"/>
      <c r="D14" s="222"/>
      <c r="E14" s="222"/>
      <c r="F14" s="222"/>
      <c r="G14" s="222"/>
      <c r="H14" s="222"/>
      <c r="I14" s="223"/>
    </row>
    <row r="15" spans="1:9" ht="98.25" customHeight="1">
      <c r="A15" s="2">
        <v>2</v>
      </c>
      <c r="B15" s="3" t="s">
        <v>53</v>
      </c>
      <c r="C15" s="3" t="s">
        <v>34</v>
      </c>
      <c r="D15" s="90">
        <v>2.4</v>
      </c>
      <c r="E15" s="17">
        <v>0</v>
      </c>
      <c r="F15" s="17">
        <v>0</v>
      </c>
      <c r="G15" s="2">
        <v>0</v>
      </c>
      <c r="H15" s="2">
        <v>0</v>
      </c>
      <c r="I15" s="2">
        <v>0</v>
      </c>
    </row>
    <row r="16" spans="1:9" ht="15.75">
      <c r="A16" s="2"/>
      <c r="B16" s="29" t="s">
        <v>14</v>
      </c>
      <c r="C16" s="29"/>
      <c r="D16" s="29">
        <v>2.4</v>
      </c>
      <c r="E16" s="30">
        <f>E15</f>
        <v>0</v>
      </c>
      <c r="F16" s="30">
        <f>F15</f>
        <v>0</v>
      </c>
      <c r="G16" s="31">
        <f>G15</f>
        <v>0</v>
      </c>
      <c r="H16" s="31">
        <f>H15</f>
        <v>0</v>
      </c>
      <c r="I16" s="31">
        <f>I15</f>
        <v>0</v>
      </c>
    </row>
    <row r="17" spans="1:9" ht="15.75">
      <c r="A17" s="24"/>
      <c r="B17" s="26" t="s">
        <v>36</v>
      </c>
      <c r="C17" s="26"/>
      <c r="D17" s="26">
        <f aca="true" t="shared" si="0" ref="D17:I17">D13+D16</f>
        <v>6.800000000000001</v>
      </c>
      <c r="E17" s="27">
        <f t="shared" si="0"/>
        <v>0</v>
      </c>
      <c r="F17" s="27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</row>
    <row r="18" ht="12.75">
      <c r="I18" s="95"/>
    </row>
  </sheetData>
  <sheetProtection/>
  <mergeCells count="12">
    <mergeCell ref="A8:A9"/>
    <mergeCell ref="B8:B9"/>
    <mergeCell ref="C8:C9"/>
    <mergeCell ref="D8:D9"/>
    <mergeCell ref="D2:I2"/>
    <mergeCell ref="D3:I3"/>
    <mergeCell ref="B11:I11"/>
    <mergeCell ref="B14:I14"/>
    <mergeCell ref="B6:H6"/>
    <mergeCell ref="E8:E9"/>
    <mergeCell ref="F8:I8"/>
    <mergeCell ref="D4:I4"/>
  </mergeCells>
  <printOptions/>
  <pageMargins left="0.7480314960629921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B1">
      <selection activeCell="N9" sqref="N9"/>
    </sheetView>
  </sheetViews>
  <sheetFormatPr defaultColWidth="9.140625" defaultRowHeight="12.75"/>
  <cols>
    <col min="1" max="1" width="6.8515625" style="0" customWidth="1"/>
    <col min="2" max="2" width="56.140625" style="0" customWidth="1"/>
    <col min="3" max="3" width="15.140625" style="0" customWidth="1"/>
  </cols>
  <sheetData>
    <row r="2" spans="4:9" ht="12.75">
      <c r="D2" s="270"/>
      <c r="E2" s="270"/>
      <c r="F2" s="270"/>
      <c r="G2" s="270"/>
      <c r="H2" s="270"/>
      <c r="I2" s="270"/>
    </row>
    <row r="3" spans="3:9" ht="18.75">
      <c r="C3" s="231" t="s">
        <v>59</v>
      </c>
      <c r="D3" s="231"/>
      <c r="E3" s="231"/>
      <c r="F3" s="231"/>
      <c r="G3" s="231"/>
      <c r="H3" s="231"/>
      <c r="I3" s="231"/>
    </row>
    <row r="4" spans="3:9" ht="18.75">
      <c r="C4" s="231" t="s">
        <v>41</v>
      </c>
      <c r="D4" s="231"/>
      <c r="E4" s="231"/>
      <c r="F4" s="231"/>
      <c r="G4" s="231"/>
      <c r="H4" s="231"/>
      <c r="I4" s="231"/>
    </row>
    <row r="5" spans="3:9" ht="58.5" customHeight="1">
      <c r="C5" s="230" t="s">
        <v>140</v>
      </c>
      <c r="D5" s="230"/>
      <c r="E5" s="230"/>
      <c r="F5" s="230"/>
      <c r="G5" s="230"/>
      <c r="H5" s="230"/>
      <c r="I5" s="230"/>
    </row>
    <row r="7" spans="1:9" ht="15.75">
      <c r="A7" s="307" t="s">
        <v>62</v>
      </c>
      <c r="B7" s="307"/>
      <c r="C7" s="307"/>
      <c r="D7" s="307"/>
      <c r="E7" s="307"/>
      <c r="F7" s="307"/>
      <c r="G7" s="307"/>
      <c r="H7" s="307"/>
      <c r="I7" s="307"/>
    </row>
    <row r="8" spans="1:9" ht="15.75">
      <c r="A8" s="307" t="s">
        <v>63</v>
      </c>
      <c r="B8" s="307"/>
      <c r="C8" s="307"/>
      <c r="D8" s="307"/>
      <c r="E8" s="307"/>
      <c r="F8" s="307"/>
      <c r="G8" s="307"/>
      <c r="H8" s="307"/>
      <c r="I8" s="307"/>
    </row>
    <row r="9" spans="1:9" ht="15.75">
      <c r="A9" s="307" t="s">
        <v>64</v>
      </c>
      <c r="B9" s="307"/>
      <c r="C9" s="307"/>
      <c r="D9" s="307"/>
      <c r="E9" s="307"/>
      <c r="F9" s="307"/>
      <c r="G9" s="307"/>
      <c r="H9" s="307"/>
      <c r="I9" s="307"/>
    </row>
    <row r="10" spans="1:9" ht="15.7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5.75">
      <c r="A11" s="24" t="s">
        <v>65</v>
      </c>
      <c r="B11" s="305" t="s">
        <v>74</v>
      </c>
      <c r="C11" s="305" t="s">
        <v>66</v>
      </c>
      <c r="D11" s="308" t="s">
        <v>67</v>
      </c>
      <c r="E11" s="309"/>
      <c r="F11" s="309"/>
      <c r="G11" s="309"/>
      <c r="H11" s="309"/>
      <c r="I11" s="310"/>
    </row>
    <row r="12" spans="1:9" ht="15.75">
      <c r="A12" s="24"/>
      <c r="B12" s="311"/>
      <c r="C12" s="311"/>
      <c r="D12" s="305" t="s">
        <v>68</v>
      </c>
      <c r="E12" s="305" t="s">
        <v>79</v>
      </c>
      <c r="F12" s="305" t="s">
        <v>78</v>
      </c>
      <c r="G12" s="312" t="s">
        <v>76</v>
      </c>
      <c r="H12" s="305" t="s">
        <v>77</v>
      </c>
      <c r="I12" s="305" t="s">
        <v>119</v>
      </c>
    </row>
    <row r="13" spans="1:9" ht="15.75">
      <c r="A13" s="24"/>
      <c r="B13" s="306"/>
      <c r="C13" s="306"/>
      <c r="D13" s="306"/>
      <c r="E13" s="306"/>
      <c r="F13" s="306"/>
      <c r="G13" s="313"/>
      <c r="H13" s="306"/>
      <c r="I13" s="306"/>
    </row>
    <row r="14" spans="1:9" ht="16.5" thickBot="1">
      <c r="A14" s="6">
        <v>1</v>
      </c>
      <c r="B14" s="174">
        <v>2</v>
      </c>
      <c r="C14" s="174">
        <v>3</v>
      </c>
      <c r="D14" s="174">
        <v>4</v>
      </c>
      <c r="E14" s="174">
        <v>5</v>
      </c>
      <c r="F14" s="174">
        <v>6</v>
      </c>
      <c r="G14" s="174">
        <v>7</v>
      </c>
      <c r="H14" s="174">
        <v>8</v>
      </c>
      <c r="I14" s="174">
        <v>10</v>
      </c>
    </row>
    <row r="15" spans="1:9" ht="32.25" thickBot="1">
      <c r="A15" s="6">
        <v>1</v>
      </c>
      <c r="B15" s="175" t="s">
        <v>69</v>
      </c>
      <c r="C15" s="174" t="s">
        <v>70</v>
      </c>
      <c r="D15" s="174" t="s">
        <v>71</v>
      </c>
      <c r="E15" s="174" t="s">
        <v>71</v>
      </c>
      <c r="F15" s="174" t="s">
        <v>71</v>
      </c>
      <c r="G15" s="174" t="str">
        <f>F15</f>
        <v>-</v>
      </c>
      <c r="H15" s="176">
        <v>4.4</v>
      </c>
      <c r="I15" s="177">
        <v>2.4</v>
      </c>
    </row>
    <row r="16" spans="1:9" ht="32.25" thickBot="1">
      <c r="A16" s="6">
        <v>2</v>
      </c>
      <c r="B16" s="175" t="s">
        <v>72</v>
      </c>
      <c r="C16" s="174" t="s">
        <v>70</v>
      </c>
      <c r="D16" s="174" t="s">
        <v>71</v>
      </c>
      <c r="E16" s="174" t="s">
        <v>71</v>
      </c>
      <c r="F16" s="174" t="s">
        <v>71</v>
      </c>
      <c r="G16" s="176">
        <v>4.4</v>
      </c>
      <c r="H16" s="177">
        <v>2.4</v>
      </c>
      <c r="I16" s="174" t="s">
        <v>71</v>
      </c>
    </row>
    <row r="17" spans="1:9" ht="38.25" customHeight="1" thickBot="1">
      <c r="A17" s="6">
        <v>3</v>
      </c>
      <c r="B17" s="178" t="s">
        <v>73</v>
      </c>
      <c r="C17" s="174" t="s">
        <v>70</v>
      </c>
      <c r="D17" s="176">
        <v>2.6</v>
      </c>
      <c r="E17" s="177">
        <v>3.1</v>
      </c>
      <c r="F17" s="177">
        <v>5.2</v>
      </c>
      <c r="G17" s="177">
        <v>8.3</v>
      </c>
      <c r="H17" s="177">
        <v>5.5</v>
      </c>
      <c r="I17" s="177">
        <v>3.3</v>
      </c>
    </row>
    <row r="18" spans="1:9" ht="15.75">
      <c r="A18" s="25"/>
      <c r="B18" s="25"/>
      <c r="C18" s="25"/>
      <c r="D18" s="25"/>
      <c r="E18" s="25"/>
      <c r="F18" s="25"/>
      <c r="G18" s="25"/>
      <c r="H18" s="25"/>
      <c r="I18" s="91"/>
    </row>
  </sheetData>
  <sheetProtection/>
  <mergeCells count="16">
    <mergeCell ref="D12:D13"/>
    <mergeCell ref="C11:C13"/>
    <mergeCell ref="B11:B13"/>
    <mergeCell ref="E12:E13"/>
    <mergeCell ref="F12:F13"/>
    <mergeCell ref="G12:G13"/>
    <mergeCell ref="D2:I2"/>
    <mergeCell ref="I12:I13"/>
    <mergeCell ref="H12:H13"/>
    <mergeCell ref="A7:I7"/>
    <mergeCell ref="A8:I8"/>
    <mergeCell ref="C5:I5"/>
    <mergeCell ref="C4:I4"/>
    <mergeCell ref="C3:I3"/>
    <mergeCell ref="A9:I9"/>
    <mergeCell ref="D11:I11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="118" zoomScaleNormal="118" zoomScalePageLayoutView="0" workbookViewId="0" topLeftCell="A1">
      <selection activeCell="C6" sqref="C6:F6"/>
    </sheetView>
  </sheetViews>
  <sheetFormatPr defaultColWidth="9.140625" defaultRowHeight="12.75"/>
  <cols>
    <col min="2" max="2" width="53.421875" style="0" customWidth="1"/>
    <col min="3" max="3" width="23.421875" style="0" customWidth="1"/>
    <col min="4" max="4" width="18.57421875" style="0" customWidth="1"/>
    <col min="5" max="5" width="14.28125" style="0" customWidth="1"/>
    <col min="6" max="6" width="20.00390625" style="0" customWidth="1"/>
  </cols>
  <sheetData>
    <row r="1" spans="3:6" ht="18.75">
      <c r="C1" s="231" t="s">
        <v>59</v>
      </c>
      <c r="D1" s="231"/>
      <c r="E1" s="231"/>
      <c r="F1" s="231"/>
    </row>
    <row r="2" spans="3:6" ht="18.75">
      <c r="C2" s="231" t="s">
        <v>193</v>
      </c>
      <c r="D2" s="231"/>
      <c r="E2" s="231"/>
      <c r="F2" s="231"/>
    </row>
    <row r="3" spans="3:6" ht="18.75">
      <c r="C3" s="231" t="s">
        <v>194</v>
      </c>
      <c r="D3" s="231"/>
      <c r="E3" s="231"/>
      <c r="F3" s="231"/>
    </row>
    <row r="4" spans="3:6" ht="18.75">
      <c r="C4" s="215"/>
      <c r="D4" s="215"/>
      <c r="E4" s="215"/>
      <c r="F4" s="215"/>
    </row>
    <row r="5" spans="3:6" ht="18.75">
      <c r="C5" s="231" t="s">
        <v>203</v>
      </c>
      <c r="D5" s="231"/>
      <c r="E5" s="231"/>
      <c r="F5" s="231"/>
    </row>
    <row r="6" spans="3:6" ht="18.75">
      <c r="C6" s="231" t="s">
        <v>47</v>
      </c>
      <c r="D6" s="231"/>
      <c r="E6" s="231"/>
      <c r="F6" s="231"/>
    </row>
    <row r="7" spans="3:6" ht="55.5" customHeight="1">
      <c r="C7" s="294" t="s">
        <v>143</v>
      </c>
      <c r="D7" s="294"/>
      <c r="E7" s="294"/>
      <c r="F7" s="294"/>
    </row>
    <row r="9" spans="1:6" ht="18.75">
      <c r="A9" s="323" t="s">
        <v>92</v>
      </c>
      <c r="B9" s="323"/>
      <c r="C9" s="323"/>
      <c r="D9" s="323"/>
      <c r="E9" s="323"/>
      <c r="F9" s="323"/>
    </row>
    <row r="10" spans="1:6" ht="18.75">
      <c r="A10" s="324" t="s">
        <v>93</v>
      </c>
      <c r="B10" s="324"/>
      <c r="C10" s="324"/>
      <c r="D10" s="324"/>
      <c r="E10" s="324"/>
      <c r="F10" s="324"/>
    </row>
    <row r="11" spans="1:6" ht="12.75">
      <c r="A11" s="134"/>
      <c r="B11" s="135"/>
      <c r="C11" s="135"/>
      <c r="D11" s="135"/>
      <c r="E11" s="135"/>
      <c r="F11" s="135"/>
    </row>
    <row r="12" spans="1:6" ht="12.75">
      <c r="A12" s="132"/>
      <c r="B12" s="133"/>
      <c r="C12" s="133"/>
      <c r="D12" s="133"/>
      <c r="E12" s="133"/>
      <c r="F12" s="133"/>
    </row>
    <row r="13" spans="1:6" ht="25.5" customHeight="1">
      <c r="A13" s="325" t="s">
        <v>0</v>
      </c>
      <c r="B13" s="322" t="s">
        <v>97</v>
      </c>
      <c r="C13" s="322" t="s">
        <v>98</v>
      </c>
      <c r="D13" s="325" t="s">
        <v>94</v>
      </c>
      <c r="E13" s="325"/>
      <c r="F13" s="322" t="s">
        <v>101</v>
      </c>
    </row>
    <row r="14" spans="1:6" ht="37.5">
      <c r="A14" s="325"/>
      <c r="B14" s="322"/>
      <c r="C14" s="322"/>
      <c r="D14" s="129" t="s">
        <v>99</v>
      </c>
      <c r="E14" s="131" t="s">
        <v>100</v>
      </c>
      <c r="F14" s="322"/>
    </row>
    <row r="15" spans="1:6" ht="18.75">
      <c r="A15" s="130">
        <v>1</v>
      </c>
      <c r="B15" s="130">
        <v>2</v>
      </c>
      <c r="C15" s="130">
        <v>3</v>
      </c>
      <c r="D15" s="130">
        <v>4</v>
      </c>
      <c r="E15" s="130">
        <v>5</v>
      </c>
      <c r="F15" s="130">
        <v>6</v>
      </c>
    </row>
    <row r="16" spans="1:6" ht="45.75" customHeight="1">
      <c r="A16" s="314" t="s">
        <v>178</v>
      </c>
      <c r="B16" s="179" t="s">
        <v>177</v>
      </c>
      <c r="C16" s="320" t="s">
        <v>95</v>
      </c>
      <c r="D16" s="320" t="s">
        <v>144</v>
      </c>
      <c r="E16" s="314" t="s">
        <v>119</v>
      </c>
      <c r="F16" s="330" t="s">
        <v>96</v>
      </c>
    </row>
    <row r="17" spans="1:6" ht="37.5">
      <c r="A17" s="315"/>
      <c r="B17" s="179" t="s">
        <v>27</v>
      </c>
      <c r="C17" s="321"/>
      <c r="D17" s="321"/>
      <c r="E17" s="315"/>
      <c r="F17" s="331"/>
    </row>
    <row r="18" spans="1:6" ht="39.75" customHeight="1">
      <c r="A18" s="318" t="s">
        <v>196</v>
      </c>
      <c r="B18" s="179" t="s">
        <v>177</v>
      </c>
      <c r="C18" s="316" t="s">
        <v>95</v>
      </c>
      <c r="D18" s="316" t="s">
        <v>182</v>
      </c>
      <c r="E18" s="318" t="s">
        <v>77</v>
      </c>
      <c r="F18" s="331"/>
    </row>
    <row r="19" spans="1:6" ht="63" customHeight="1">
      <c r="A19" s="319"/>
      <c r="B19" s="179" t="s">
        <v>181</v>
      </c>
      <c r="C19" s="317"/>
      <c r="D19" s="317"/>
      <c r="E19" s="319"/>
      <c r="F19" s="331"/>
    </row>
    <row r="20" spans="1:6" ht="48" customHeight="1">
      <c r="A20" s="318" t="s">
        <v>197</v>
      </c>
      <c r="B20" s="179" t="s">
        <v>177</v>
      </c>
      <c r="C20" s="316" t="s">
        <v>95</v>
      </c>
      <c r="D20" s="316" t="s">
        <v>79</v>
      </c>
      <c r="E20" s="318" t="s">
        <v>119</v>
      </c>
      <c r="F20" s="331"/>
    </row>
    <row r="21" spans="1:6" ht="75">
      <c r="A21" s="319"/>
      <c r="B21" s="179" t="s">
        <v>183</v>
      </c>
      <c r="C21" s="317"/>
      <c r="D21" s="317"/>
      <c r="E21" s="319"/>
      <c r="F21" s="331"/>
    </row>
    <row r="22" spans="1:6" ht="37.5" customHeight="1">
      <c r="A22" s="318" t="s">
        <v>198</v>
      </c>
      <c r="B22" s="179" t="s">
        <v>184</v>
      </c>
      <c r="C22" s="316" t="s">
        <v>95</v>
      </c>
      <c r="D22" s="316" t="s">
        <v>79</v>
      </c>
      <c r="E22" s="318" t="s">
        <v>119</v>
      </c>
      <c r="F22" s="331"/>
    </row>
    <row r="23" spans="1:6" ht="98.25" customHeight="1">
      <c r="A23" s="319"/>
      <c r="B23" s="179" t="s">
        <v>185</v>
      </c>
      <c r="C23" s="317"/>
      <c r="D23" s="317"/>
      <c r="E23" s="319"/>
      <c r="F23" s="331"/>
    </row>
    <row r="24" spans="1:6" ht="44.25" customHeight="1">
      <c r="A24" s="318" t="s">
        <v>199</v>
      </c>
      <c r="B24" s="179" t="s">
        <v>186</v>
      </c>
      <c r="C24" s="316" t="s">
        <v>95</v>
      </c>
      <c r="D24" s="316">
        <v>2024</v>
      </c>
      <c r="E24" s="318" t="s">
        <v>119</v>
      </c>
      <c r="F24" s="331"/>
    </row>
    <row r="25" spans="1:6" ht="77.25" customHeight="1">
      <c r="A25" s="319"/>
      <c r="B25" s="179" t="s">
        <v>187</v>
      </c>
      <c r="C25" s="317"/>
      <c r="D25" s="317"/>
      <c r="E25" s="319"/>
      <c r="F25" s="331"/>
    </row>
    <row r="26" spans="1:6" ht="51.75" customHeight="1">
      <c r="A26" s="318" t="s">
        <v>200</v>
      </c>
      <c r="B26" s="179" t="s">
        <v>190</v>
      </c>
      <c r="C26" s="316" t="s">
        <v>95</v>
      </c>
      <c r="D26" s="316" t="s">
        <v>79</v>
      </c>
      <c r="E26" s="318" t="s">
        <v>119</v>
      </c>
      <c r="F26" s="331"/>
    </row>
    <row r="27" spans="1:6" ht="93.75" customHeight="1">
      <c r="A27" s="319"/>
      <c r="B27" s="179" t="s">
        <v>189</v>
      </c>
      <c r="C27" s="317"/>
      <c r="D27" s="317"/>
      <c r="E27" s="319"/>
      <c r="F27" s="331"/>
    </row>
    <row r="28" spans="1:6" ht="40.5" customHeight="1">
      <c r="A28" s="318" t="s">
        <v>201</v>
      </c>
      <c r="B28" s="213" t="s">
        <v>188</v>
      </c>
      <c r="C28" s="316" t="s">
        <v>102</v>
      </c>
      <c r="D28" s="316" t="s">
        <v>79</v>
      </c>
      <c r="E28" s="318" t="s">
        <v>119</v>
      </c>
      <c r="F28" s="331"/>
    </row>
    <row r="29" spans="1:6" ht="56.25">
      <c r="A29" s="319"/>
      <c r="B29" s="179" t="s">
        <v>211</v>
      </c>
      <c r="C29" s="317"/>
      <c r="D29" s="317"/>
      <c r="E29" s="319"/>
      <c r="F29" s="331"/>
    </row>
    <row r="30" spans="1:6" ht="37.5">
      <c r="A30" s="314" t="s">
        <v>202</v>
      </c>
      <c r="B30" s="213" t="s">
        <v>191</v>
      </c>
      <c r="C30" s="326" t="s">
        <v>95</v>
      </c>
      <c r="D30" s="328" t="s">
        <v>79</v>
      </c>
      <c r="E30" s="328" t="s">
        <v>119</v>
      </c>
      <c r="F30" s="331"/>
    </row>
    <row r="31" spans="1:6" ht="75">
      <c r="A31" s="315"/>
      <c r="B31" s="214" t="s">
        <v>192</v>
      </c>
      <c r="C31" s="327"/>
      <c r="D31" s="329"/>
      <c r="E31" s="329"/>
      <c r="F31" s="332"/>
    </row>
    <row r="32" ht="12.75">
      <c r="F32" s="95" t="s">
        <v>204</v>
      </c>
    </row>
  </sheetData>
  <sheetProtection/>
  <mergeCells count="46">
    <mergeCell ref="C1:F1"/>
    <mergeCell ref="C2:F2"/>
    <mergeCell ref="C3:F3"/>
    <mergeCell ref="E24:E25"/>
    <mergeCell ref="D26:D27"/>
    <mergeCell ref="E26:E27"/>
    <mergeCell ref="F16:F31"/>
    <mergeCell ref="C20:C21"/>
    <mergeCell ref="C22:C23"/>
    <mergeCell ref="C24:C25"/>
    <mergeCell ref="E28:E29"/>
    <mergeCell ref="A30:A31"/>
    <mergeCell ref="C30:C31"/>
    <mergeCell ref="D30:D31"/>
    <mergeCell ref="E30:E31"/>
    <mergeCell ref="C28:C29"/>
    <mergeCell ref="A26:A27"/>
    <mergeCell ref="A18:A19"/>
    <mergeCell ref="A20:A21"/>
    <mergeCell ref="A22:A23"/>
    <mergeCell ref="A28:A29"/>
    <mergeCell ref="D28:D29"/>
    <mergeCell ref="D24:D25"/>
    <mergeCell ref="A24:A25"/>
    <mergeCell ref="C5:F5"/>
    <mergeCell ref="A9:F9"/>
    <mergeCell ref="A10:F10"/>
    <mergeCell ref="D13:E13"/>
    <mergeCell ref="B13:B14"/>
    <mergeCell ref="C26:C27"/>
    <mergeCell ref="A13:A14"/>
    <mergeCell ref="E20:E21"/>
    <mergeCell ref="C13:C14"/>
    <mergeCell ref="C16:C17"/>
    <mergeCell ref="C6:F6"/>
    <mergeCell ref="C7:F7"/>
    <mergeCell ref="E16:E17"/>
    <mergeCell ref="F13:F14"/>
    <mergeCell ref="D22:D23"/>
    <mergeCell ref="E22:E23"/>
    <mergeCell ref="A16:A17"/>
    <mergeCell ref="C18:C19"/>
    <mergeCell ref="D18:D19"/>
    <mergeCell ref="E18:E19"/>
    <mergeCell ref="D20:D21"/>
    <mergeCell ref="D16:D17"/>
  </mergeCells>
  <printOptions/>
  <pageMargins left="0.5905511811023623" right="0.3937007874015748" top="0.7874015748031497" bottom="0.7874015748031497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106" zoomScaleNormal="106" workbookViewId="0" topLeftCell="B1">
      <pane ySplit="12" topLeftCell="A13" activePane="bottomLeft" state="frozen"/>
      <selection pane="topLeft" activeCell="A1" sqref="A1"/>
      <selection pane="bottomLeft" activeCell="B9" sqref="B9:I9"/>
    </sheetView>
  </sheetViews>
  <sheetFormatPr defaultColWidth="9.140625" defaultRowHeight="12.75"/>
  <cols>
    <col min="1" max="1" width="5.8515625" style="0" customWidth="1"/>
    <col min="2" max="2" width="59.28125" style="0" customWidth="1"/>
    <col min="3" max="3" width="22.28125" style="0" customWidth="1"/>
    <col min="4" max="4" width="14.7109375" style="0" customWidth="1"/>
    <col min="5" max="5" width="12.421875" style="0" customWidth="1"/>
    <col min="6" max="6" width="13.421875" style="0" customWidth="1"/>
    <col min="7" max="7" width="13.57421875" style="0" customWidth="1"/>
    <col min="8" max="8" width="12.421875" style="0" customWidth="1"/>
    <col min="9" max="9" width="12.57421875" style="0" customWidth="1"/>
    <col min="11" max="11" width="11.7109375" style="0" bestFit="1" customWidth="1"/>
    <col min="12" max="12" width="10.421875" style="0" bestFit="1" customWidth="1"/>
    <col min="14" max="14" width="11.00390625" style="0" bestFit="1" customWidth="1"/>
  </cols>
  <sheetData>
    <row r="1" spans="5:9" ht="18.75">
      <c r="E1" s="231" t="s">
        <v>75</v>
      </c>
      <c r="F1" s="231"/>
      <c r="G1" s="231"/>
      <c r="H1" s="231"/>
      <c r="I1" s="231"/>
    </row>
    <row r="2" spans="5:9" ht="18.75">
      <c r="E2" s="231" t="s">
        <v>205</v>
      </c>
      <c r="F2" s="231"/>
      <c r="G2" s="231"/>
      <c r="H2" s="231"/>
      <c r="I2" s="231"/>
    </row>
    <row r="3" spans="5:9" ht="18.75">
      <c r="E3" s="231" t="s">
        <v>194</v>
      </c>
      <c r="F3" s="231"/>
      <c r="G3" s="231"/>
      <c r="H3" s="231"/>
      <c r="I3" s="231"/>
    </row>
    <row r="4" spans="5:9" ht="18.75" customHeight="1">
      <c r="E4" s="270"/>
      <c r="F4" s="270"/>
      <c r="G4" s="270"/>
      <c r="H4" s="270"/>
      <c r="I4" s="270"/>
    </row>
    <row r="5" spans="5:9" ht="19.5" customHeight="1">
      <c r="E5" s="232" t="s">
        <v>195</v>
      </c>
      <c r="F5" s="232"/>
      <c r="G5" s="232"/>
      <c r="H5" s="232"/>
      <c r="I5" s="232"/>
    </row>
    <row r="6" spans="5:9" ht="19.5" customHeight="1">
      <c r="E6" s="232" t="s">
        <v>41</v>
      </c>
      <c r="F6" s="232"/>
      <c r="G6" s="232"/>
      <c r="H6" s="232"/>
      <c r="I6" s="232"/>
    </row>
    <row r="7" spans="5:9" ht="60.75" customHeight="1">
      <c r="E7" s="230" t="s">
        <v>121</v>
      </c>
      <c r="F7" s="230"/>
      <c r="G7" s="230"/>
      <c r="H7" s="230"/>
      <c r="I7" s="230"/>
    </row>
    <row r="8" spans="6:9" ht="15.75" customHeight="1">
      <c r="F8" s="96"/>
      <c r="G8" s="96"/>
      <c r="H8" s="96"/>
      <c r="I8" s="96"/>
    </row>
    <row r="9" spans="1:9" ht="36" customHeight="1">
      <c r="A9" s="40"/>
      <c r="B9" s="233" t="s">
        <v>210</v>
      </c>
      <c r="C9" s="233"/>
      <c r="D9" s="233"/>
      <c r="E9" s="233"/>
      <c r="F9" s="233"/>
      <c r="G9" s="233"/>
      <c r="H9" s="233"/>
      <c r="I9" s="233"/>
    </row>
    <row r="10" spans="1:9" ht="1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5.75">
      <c r="A11" s="225" t="s">
        <v>0</v>
      </c>
      <c r="B11" s="225" t="s">
        <v>1</v>
      </c>
      <c r="C11" s="225" t="s">
        <v>2</v>
      </c>
      <c r="D11" s="225" t="s">
        <v>3</v>
      </c>
      <c r="E11" s="225" t="s">
        <v>40</v>
      </c>
      <c r="F11" s="225" t="s">
        <v>4</v>
      </c>
      <c r="G11" s="237" t="s">
        <v>5</v>
      </c>
      <c r="H11" s="237"/>
      <c r="I11" s="237"/>
    </row>
    <row r="12" spans="1:9" ht="31.5">
      <c r="A12" s="226"/>
      <c r="B12" s="226"/>
      <c r="C12" s="226"/>
      <c r="D12" s="226"/>
      <c r="E12" s="226"/>
      <c r="F12" s="226"/>
      <c r="G12" s="2" t="s">
        <v>6</v>
      </c>
      <c r="H12" s="2" t="s">
        <v>7</v>
      </c>
      <c r="I12" s="2" t="s">
        <v>35</v>
      </c>
    </row>
    <row r="13" spans="1:9" ht="15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</row>
    <row r="14" spans="1:9" ht="20.25" customHeight="1">
      <c r="A14" s="2"/>
      <c r="B14" s="221" t="s">
        <v>79</v>
      </c>
      <c r="C14" s="222"/>
      <c r="D14" s="222"/>
      <c r="E14" s="222"/>
      <c r="F14" s="222"/>
      <c r="G14" s="222"/>
      <c r="H14" s="222"/>
      <c r="I14" s="223"/>
    </row>
    <row r="15" spans="1:13" ht="55.5" customHeight="1">
      <c r="A15" s="2">
        <v>1</v>
      </c>
      <c r="B15" s="207" t="s">
        <v>162</v>
      </c>
      <c r="C15" s="183" t="s">
        <v>10</v>
      </c>
      <c r="D15" s="174">
        <v>1.1</v>
      </c>
      <c r="E15" s="174">
        <v>6050</v>
      </c>
      <c r="F15" s="185">
        <f>G15</f>
        <v>3802.49</v>
      </c>
      <c r="G15" s="185">
        <f>H15+I15</f>
        <v>3802.49</v>
      </c>
      <c r="H15" s="185">
        <v>1000</v>
      </c>
      <c r="I15" s="185">
        <v>2802.49</v>
      </c>
      <c r="K15" s="35"/>
      <c r="L15" s="146"/>
      <c r="M15" s="146"/>
    </row>
    <row r="16" spans="1:13" ht="55.5" customHeight="1">
      <c r="A16" s="2">
        <v>2</v>
      </c>
      <c r="B16" s="207" t="s">
        <v>163</v>
      </c>
      <c r="C16" s="183" t="s">
        <v>10</v>
      </c>
      <c r="D16" s="174">
        <v>0.21</v>
      </c>
      <c r="E16" s="174">
        <v>902</v>
      </c>
      <c r="F16" s="186">
        <f>G16</f>
        <v>2841.98</v>
      </c>
      <c r="G16" s="186">
        <f>H16+I16</f>
        <v>2841.98</v>
      </c>
      <c r="H16" s="185">
        <v>1000</v>
      </c>
      <c r="I16" s="186">
        <v>1841.98</v>
      </c>
      <c r="K16" s="35"/>
      <c r="L16" s="146"/>
      <c r="M16" s="146"/>
    </row>
    <row r="17" spans="1:13" ht="55.5" customHeight="1">
      <c r="A17" s="2"/>
      <c r="B17" s="207" t="s">
        <v>180</v>
      </c>
      <c r="C17" s="183" t="s">
        <v>10</v>
      </c>
      <c r="D17" s="209">
        <v>0.604</v>
      </c>
      <c r="E17" s="184">
        <v>2416</v>
      </c>
      <c r="F17" s="210">
        <v>2390.53</v>
      </c>
      <c r="G17" s="210">
        <v>2390.53</v>
      </c>
      <c r="H17" s="185"/>
      <c r="I17" s="186">
        <v>2390.53</v>
      </c>
      <c r="K17" s="35"/>
      <c r="L17" s="146"/>
      <c r="M17" s="146"/>
    </row>
    <row r="18" spans="1:12" ht="15.75">
      <c r="A18" s="2"/>
      <c r="B18" s="20" t="s">
        <v>80</v>
      </c>
      <c r="C18" s="20"/>
      <c r="D18" s="18">
        <f aca="true" t="shared" si="0" ref="D18:I18">D15+D16+D17</f>
        <v>1.9140000000000001</v>
      </c>
      <c r="E18" s="18">
        <f t="shared" si="0"/>
        <v>9368</v>
      </c>
      <c r="F18" s="18">
        <f t="shared" si="0"/>
        <v>9035</v>
      </c>
      <c r="G18" s="18">
        <f t="shared" si="0"/>
        <v>9035</v>
      </c>
      <c r="H18" s="18">
        <f t="shared" si="0"/>
        <v>2000</v>
      </c>
      <c r="I18" s="18">
        <f t="shared" si="0"/>
        <v>7035</v>
      </c>
      <c r="L18" s="64"/>
    </row>
  </sheetData>
  <sheetProtection/>
  <mergeCells count="16">
    <mergeCell ref="A11:A12"/>
    <mergeCell ref="B11:B12"/>
    <mergeCell ref="C11:C12"/>
    <mergeCell ref="D11:D12"/>
    <mergeCell ref="E11:E12"/>
    <mergeCell ref="F11:F12"/>
    <mergeCell ref="E4:I4"/>
    <mergeCell ref="E1:I1"/>
    <mergeCell ref="E2:I2"/>
    <mergeCell ref="E3:I3"/>
    <mergeCell ref="G11:I11"/>
    <mergeCell ref="B14:I14"/>
    <mergeCell ref="E5:I5"/>
    <mergeCell ref="E6:I6"/>
    <mergeCell ref="E7:I7"/>
    <mergeCell ref="B9:I9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="106" zoomScaleNormal="106" workbookViewId="0" topLeftCell="B1">
      <pane ySplit="12" topLeftCell="A40" activePane="bottomLeft" state="frozen"/>
      <selection pane="topLeft" activeCell="A1" sqref="A1"/>
      <selection pane="bottomLeft" activeCell="E1" sqref="E1:I3"/>
    </sheetView>
  </sheetViews>
  <sheetFormatPr defaultColWidth="9.140625" defaultRowHeight="12.75"/>
  <cols>
    <col min="1" max="1" width="5.8515625" style="0" customWidth="1"/>
    <col min="2" max="2" width="59.28125" style="0" customWidth="1"/>
    <col min="3" max="3" width="22.28125" style="0" customWidth="1"/>
    <col min="4" max="4" width="14.7109375" style="0" customWidth="1"/>
    <col min="5" max="5" width="12.421875" style="0" customWidth="1"/>
    <col min="6" max="6" width="13.421875" style="0" customWidth="1"/>
    <col min="7" max="7" width="13.57421875" style="0" customWidth="1"/>
    <col min="8" max="8" width="12.421875" style="0" customWidth="1"/>
    <col min="9" max="9" width="12.57421875" style="0" customWidth="1"/>
    <col min="11" max="11" width="11.7109375" style="0" bestFit="1" customWidth="1"/>
    <col min="12" max="12" width="10.421875" style="0" bestFit="1" customWidth="1"/>
    <col min="14" max="14" width="11.00390625" style="0" bestFit="1" customWidth="1"/>
  </cols>
  <sheetData>
    <row r="1" spans="5:9" ht="18.75">
      <c r="E1" s="231" t="s">
        <v>206</v>
      </c>
      <c r="F1" s="231"/>
      <c r="G1" s="231"/>
      <c r="H1" s="231"/>
      <c r="I1" s="231"/>
    </row>
    <row r="2" spans="5:9" ht="18.75">
      <c r="E2" s="231" t="s">
        <v>193</v>
      </c>
      <c r="F2" s="231"/>
      <c r="G2" s="231"/>
      <c r="H2" s="231"/>
      <c r="I2" s="231"/>
    </row>
    <row r="3" spans="5:9" ht="18.75">
      <c r="E3" s="231" t="s">
        <v>194</v>
      </c>
      <c r="F3" s="231"/>
      <c r="G3" s="231"/>
      <c r="H3" s="231"/>
      <c r="I3" s="231"/>
    </row>
    <row r="4" spans="6:9" ht="18.75">
      <c r="F4" s="67"/>
      <c r="G4" s="67"/>
      <c r="H4" s="67"/>
      <c r="I4" s="67"/>
    </row>
    <row r="5" spans="5:9" ht="19.5" customHeight="1">
      <c r="E5" s="232" t="s">
        <v>208</v>
      </c>
      <c r="F5" s="232"/>
      <c r="G5" s="232"/>
      <c r="H5" s="232"/>
      <c r="I5" s="232"/>
    </row>
    <row r="6" spans="5:9" ht="19.5" customHeight="1">
      <c r="E6" s="232" t="s">
        <v>41</v>
      </c>
      <c r="F6" s="232"/>
      <c r="G6" s="232"/>
      <c r="H6" s="232"/>
      <c r="I6" s="232"/>
    </row>
    <row r="7" spans="5:9" ht="60.75" customHeight="1">
      <c r="E7" s="230" t="s">
        <v>121</v>
      </c>
      <c r="F7" s="230"/>
      <c r="G7" s="230"/>
      <c r="H7" s="230"/>
      <c r="I7" s="230"/>
    </row>
    <row r="8" spans="6:9" ht="15.75" customHeight="1">
      <c r="F8" s="96"/>
      <c r="G8" s="96"/>
      <c r="H8" s="96"/>
      <c r="I8" s="96"/>
    </row>
    <row r="9" spans="1:9" ht="36" customHeight="1">
      <c r="A9" s="40"/>
      <c r="B9" s="233" t="s">
        <v>84</v>
      </c>
      <c r="C9" s="233"/>
      <c r="D9" s="233"/>
      <c r="E9" s="233"/>
      <c r="F9" s="233"/>
      <c r="G9" s="233"/>
      <c r="H9" s="233"/>
      <c r="I9" s="233"/>
    </row>
    <row r="10" spans="1:9" ht="1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5.75">
      <c r="A11" s="225" t="s">
        <v>0</v>
      </c>
      <c r="B11" s="225" t="s">
        <v>1</v>
      </c>
      <c r="C11" s="225" t="s">
        <v>2</v>
      </c>
      <c r="D11" s="225" t="s">
        <v>3</v>
      </c>
      <c r="E11" s="225" t="s">
        <v>40</v>
      </c>
      <c r="F11" s="225" t="s">
        <v>4</v>
      </c>
      <c r="G11" s="237" t="s">
        <v>5</v>
      </c>
      <c r="H11" s="237"/>
      <c r="I11" s="237"/>
    </row>
    <row r="12" spans="1:9" ht="31.5">
      <c r="A12" s="226"/>
      <c r="B12" s="226"/>
      <c r="C12" s="226"/>
      <c r="D12" s="226"/>
      <c r="E12" s="226"/>
      <c r="F12" s="226"/>
      <c r="G12" s="2" t="s">
        <v>6</v>
      </c>
      <c r="H12" s="2" t="s">
        <v>7</v>
      </c>
      <c r="I12" s="2" t="s">
        <v>35</v>
      </c>
    </row>
    <row r="13" spans="1:9" ht="15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</row>
    <row r="14" spans="1:9" ht="20.25" customHeight="1">
      <c r="A14" s="2"/>
      <c r="B14" s="221" t="s">
        <v>79</v>
      </c>
      <c r="C14" s="222"/>
      <c r="D14" s="222"/>
      <c r="E14" s="222"/>
      <c r="F14" s="222"/>
      <c r="G14" s="222"/>
      <c r="H14" s="222"/>
      <c r="I14" s="223"/>
    </row>
    <row r="15" spans="1:13" ht="53.25" customHeight="1">
      <c r="A15" s="2">
        <v>3</v>
      </c>
      <c r="B15" s="189" t="s">
        <v>175</v>
      </c>
      <c r="C15" s="183" t="s">
        <v>10</v>
      </c>
      <c r="D15" s="183">
        <v>0.45</v>
      </c>
      <c r="E15" s="183">
        <v>1700</v>
      </c>
      <c r="F15" s="185">
        <v>2566.79</v>
      </c>
      <c r="G15" s="185"/>
      <c r="H15" s="185"/>
      <c r="I15" s="185"/>
      <c r="K15" s="147"/>
      <c r="L15" s="146"/>
      <c r="M15" s="148"/>
    </row>
    <row r="16" spans="1:12" ht="53.25" customHeight="1">
      <c r="A16" s="2">
        <v>4</v>
      </c>
      <c r="B16" s="189" t="s">
        <v>176</v>
      </c>
      <c r="C16" s="183" t="s">
        <v>10</v>
      </c>
      <c r="D16" s="185">
        <v>0.25</v>
      </c>
      <c r="E16" s="187">
        <v>1010</v>
      </c>
      <c r="F16" s="185">
        <v>1623.74</v>
      </c>
      <c r="G16" s="185"/>
      <c r="H16" s="188"/>
      <c r="I16" s="186"/>
      <c r="L16" s="65"/>
    </row>
    <row r="17" spans="1:9" ht="15.75">
      <c r="A17" s="2"/>
      <c r="B17" s="20" t="s">
        <v>80</v>
      </c>
      <c r="C17" s="20"/>
      <c r="D17" s="18">
        <f>D15+D16</f>
        <v>0.7</v>
      </c>
      <c r="E17" s="18">
        <f>E15+E16</f>
        <v>2710</v>
      </c>
      <c r="F17" s="18">
        <f>F15+F16</f>
        <v>4190.53</v>
      </c>
      <c r="G17" s="18"/>
      <c r="H17" s="18"/>
      <c r="I17" s="18"/>
    </row>
    <row r="18" spans="1:9" ht="15.75">
      <c r="A18" s="2"/>
      <c r="B18" s="221" t="s">
        <v>78</v>
      </c>
      <c r="C18" s="222"/>
      <c r="D18" s="222"/>
      <c r="E18" s="222"/>
      <c r="F18" s="222"/>
      <c r="G18" s="222"/>
      <c r="H18" s="222"/>
      <c r="I18" s="222"/>
    </row>
    <row r="19" spans="1:9" ht="49.5" customHeight="1">
      <c r="A19" s="2">
        <v>4</v>
      </c>
      <c r="B19" s="42" t="s">
        <v>127</v>
      </c>
      <c r="C19" s="2" t="s">
        <v>10</v>
      </c>
      <c r="D19" s="2">
        <v>1.2</v>
      </c>
      <c r="E19" s="2">
        <v>4800</v>
      </c>
      <c r="F19" s="4">
        <f>G19</f>
        <v>2200</v>
      </c>
      <c r="G19" s="4">
        <f>H19+I19</f>
        <v>2200</v>
      </c>
      <c r="H19" s="4">
        <v>700</v>
      </c>
      <c r="I19" s="4">
        <v>1500</v>
      </c>
    </row>
    <row r="20" spans="1:9" ht="49.5" customHeight="1">
      <c r="A20" s="2">
        <v>5</v>
      </c>
      <c r="B20" s="42" t="s">
        <v>126</v>
      </c>
      <c r="C20" s="2" t="s">
        <v>10</v>
      </c>
      <c r="D20" s="180">
        <v>0.3</v>
      </c>
      <c r="E20" s="181">
        <v>1200</v>
      </c>
      <c r="F20" s="4">
        <f>G20</f>
        <v>1200</v>
      </c>
      <c r="G20" s="4">
        <f>H20+I20</f>
        <v>1200</v>
      </c>
      <c r="H20" s="2"/>
      <c r="I20" s="4">
        <v>1200</v>
      </c>
    </row>
    <row r="21" spans="1:9" ht="50.25" customHeight="1">
      <c r="A21" s="2">
        <v>6</v>
      </c>
      <c r="B21" s="42" t="s">
        <v>159</v>
      </c>
      <c r="C21" s="2" t="s">
        <v>114</v>
      </c>
      <c r="D21" s="180">
        <v>0.5</v>
      </c>
      <c r="E21" s="181">
        <v>1500</v>
      </c>
      <c r="F21" s="4">
        <f>G21</f>
        <v>1500</v>
      </c>
      <c r="G21" s="4">
        <f>H21+I21</f>
        <v>1500</v>
      </c>
      <c r="H21" s="180"/>
      <c r="I21" s="4">
        <v>1500</v>
      </c>
    </row>
    <row r="22" spans="1:9" ht="50.25" customHeight="1">
      <c r="A22" s="2">
        <v>7</v>
      </c>
      <c r="B22" s="182" t="s">
        <v>108</v>
      </c>
      <c r="C22" s="2" t="s">
        <v>10</v>
      </c>
      <c r="D22" s="180">
        <v>0.8</v>
      </c>
      <c r="E22" s="181">
        <v>3200</v>
      </c>
      <c r="F22" s="4">
        <f>G22</f>
        <v>1500</v>
      </c>
      <c r="G22" s="4">
        <f>H22+I22</f>
        <v>1500</v>
      </c>
      <c r="H22" s="4">
        <v>300</v>
      </c>
      <c r="I22" s="4">
        <v>1200</v>
      </c>
    </row>
    <row r="23" spans="1:9" ht="15.75">
      <c r="A23" s="2"/>
      <c r="B23" s="20" t="s">
        <v>81</v>
      </c>
      <c r="C23" s="20"/>
      <c r="D23" s="18">
        <f aca="true" t="shared" si="0" ref="D23:I23">D19+D20+D21+D22</f>
        <v>2.8</v>
      </c>
      <c r="E23" s="69">
        <f t="shared" si="0"/>
        <v>10700</v>
      </c>
      <c r="F23" s="144">
        <f t="shared" si="0"/>
        <v>6400</v>
      </c>
      <c r="G23" s="144">
        <f t="shared" si="0"/>
        <v>6400</v>
      </c>
      <c r="H23" s="144">
        <f t="shared" si="0"/>
        <v>1000</v>
      </c>
      <c r="I23" s="144">
        <f t="shared" si="0"/>
        <v>5400</v>
      </c>
    </row>
    <row r="24" spans="1:9" ht="15.75">
      <c r="A24" s="2"/>
      <c r="B24" s="235" t="s">
        <v>76</v>
      </c>
      <c r="C24" s="236"/>
      <c r="D24" s="236"/>
      <c r="E24" s="236"/>
      <c r="F24" s="236"/>
      <c r="G24" s="236"/>
      <c r="H24" s="236"/>
      <c r="I24" s="236"/>
    </row>
    <row r="25" spans="1:9" ht="47.25">
      <c r="A25" s="99">
        <v>8</v>
      </c>
      <c r="B25" s="190" t="s">
        <v>129</v>
      </c>
      <c r="C25" s="44" t="s">
        <v>10</v>
      </c>
      <c r="D25" s="191">
        <v>0.82</v>
      </c>
      <c r="E25" s="192">
        <v>3276</v>
      </c>
      <c r="F25" s="44">
        <v>4949.484</v>
      </c>
      <c r="G25" s="44"/>
      <c r="H25" s="44"/>
      <c r="I25" s="44"/>
    </row>
    <row r="26" spans="1:9" ht="45.75" customHeight="1">
      <c r="A26" s="99">
        <v>9</v>
      </c>
      <c r="B26" s="42" t="s">
        <v>138</v>
      </c>
      <c r="C26" s="44" t="s">
        <v>10</v>
      </c>
      <c r="D26" s="191">
        <v>0.865</v>
      </c>
      <c r="E26" s="192">
        <v>3460</v>
      </c>
      <c r="F26" s="44">
        <v>4976.892</v>
      </c>
      <c r="G26" s="44"/>
      <c r="H26" s="44"/>
      <c r="I26" s="44"/>
    </row>
    <row r="27" spans="1:12" ht="54" customHeight="1">
      <c r="A27" s="99">
        <v>10</v>
      </c>
      <c r="B27" s="42" t="s">
        <v>131</v>
      </c>
      <c r="C27" s="44" t="s">
        <v>114</v>
      </c>
      <c r="D27" s="191">
        <v>0.75</v>
      </c>
      <c r="E27" s="192">
        <v>3000</v>
      </c>
      <c r="F27" s="44">
        <v>2731.01</v>
      </c>
      <c r="G27" s="44"/>
      <c r="H27" s="44"/>
      <c r="I27" s="44"/>
      <c r="L27" s="65"/>
    </row>
    <row r="28" spans="1:12" ht="54.75" customHeight="1">
      <c r="A28" s="99">
        <v>11</v>
      </c>
      <c r="B28" s="42" t="s">
        <v>132</v>
      </c>
      <c r="C28" s="44" t="s">
        <v>10</v>
      </c>
      <c r="D28" s="191">
        <v>1.2</v>
      </c>
      <c r="E28" s="192">
        <v>4800</v>
      </c>
      <c r="F28" s="44">
        <v>5231.032</v>
      </c>
      <c r="G28" s="44"/>
      <c r="H28" s="44"/>
      <c r="I28" s="44"/>
      <c r="L28" s="65"/>
    </row>
    <row r="29" spans="1:9" ht="15.75">
      <c r="A29" s="2"/>
      <c r="B29" s="20" t="s">
        <v>82</v>
      </c>
      <c r="C29" s="20"/>
      <c r="D29" s="18">
        <f>D25+D26+D27+D28</f>
        <v>3.635</v>
      </c>
      <c r="E29" s="143">
        <f>E25+E26+E27+E28</f>
        <v>14536</v>
      </c>
      <c r="F29" s="18">
        <f>F25+F26+F27+F28</f>
        <v>17888.418</v>
      </c>
      <c r="G29" s="86"/>
      <c r="H29" s="70"/>
      <c r="I29" s="70"/>
    </row>
    <row r="30" spans="1:9" ht="15.75">
      <c r="A30" s="2"/>
      <c r="B30" s="221" t="s">
        <v>77</v>
      </c>
      <c r="C30" s="222"/>
      <c r="D30" s="222"/>
      <c r="E30" s="222"/>
      <c r="F30" s="222"/>
      <c r="G30" s="222"/>
      <c r="H30" s="222"/>
      <c r="I30" s="222"/>
    </row>
    <row r="31" spans="1:9" ht="53.25" customHeight="1">
      <c r="A31" s="44">
        <v>12</v>
      </c>
      <c r="B31" s="178" t="s">
        <v>133</v>
      </c>
      <c r="C31" s="2" t="s">
        <v>10</v>
      </c>
      <c r="D31" s="180">
        <v>0.78</v>
      </c>
      <c r="E31" s="181">
        <v>2730</v>
      </c>
      <c r="F31" s="2">
        <v>4119.57</v>
      </c>
      <c r="G31" s="2"/>
      <c r="H31" s="2"/>
      <c r="I31" s="2"/>
    </row>
    <row r="32" spans="1:9" ht="57" customHeight="1">
      <c r="A32" s="44">
        <v>13</v>
      </c>
      <c r="B32" s="178" t="s">
        <v>134</v>
      </c>
      <c r="C32" s="2" t="s">
        <v>10</v>
      </c>
      <c r="D32" s="180">
        <v>0.55</v>
      </c>
      <c r="E32" s="181">
        <v>2200</v>
      </c>
      <c r="F32" s="17">
        <v>3319.8</v>
      </c>
      <c r="G32" s="2"/>
      <c r="H32" s="2"/>
      <c r="I32" s="2"/>
    </row>
    <row r="33" spans="1:9" ht="54" customHeight="1">
      <c r="A33" s="44">
        <v>14</v>
      </c>
      <c r="B33" s="178" t="s">
        <v>106</v>
      </c>
      <c r="C33" s="2" t="s">
        <v>10</v>
      </c>
      <c r="D33" s="180">
        <v>0.47</v>
      </c>
      <c r="E33" s="181">
        <v>1824</v>
      </c>
      <c r="F33" s="2">
        <v>2752.416</v>
      </c>
      <c r="G33" s="2"/>
      <c r="H33" s="2"/>
      <c r="I33" s="2"/>
    </row>
    <row r="34" spans="1:9" ht="54" customHeight="1">
      <c r="A34" s="44">
        <v>15</v>
      </c>
      <c r="B34" s="189" t="s">
        <v>135</v>
      </c>
      <c r="C34" s="2" t="s">
        <v>10</v>
      </c>
      <c r="D34" s="180">
        <v>0.8</v>
      </c>
      <c r="E34" s="181">
        <v>3010</v>
      </c>
      <c r="F34" s="2">
        <v>432.569</v>
      </c>
      <c r="G34" s="2"/>
      <c r="H34" s="2"/>
      <c r="I34" s="2"/>
    </row>
    <row r="35" spans="1:9" ht="54" customHeight="1">
      <c r="A35" s="44">
        <v>16</v>
      </c>
      <c r="B35" s="189" t="s">
        <v>136</v>
      </c>
      <c r="C35" s="2" t="s">
        <v>9</v>
      </c>
      <c r="D35" s="180">
        <v>0.4</v>
      </c>
      <c r="E35" s="181">
        <v>1600</v>
      </c>
      <c r="F35" s="2">
        <v>2981.898</v>
      </c>
      <c r="G35" s="2"/>
      <c r="H35" s="2"/>
      <c r="I35" s="2"/>
    </row>
    <row r="36" spans="1:9" ht="15.75">
      <c r="A36" s="2"/>
      <c r="B36" s="19" t="s">
        <v>83</v>
      </c>
      <c r="C36" s="100"/>
      <c r="D36" s="173">
        <f>D31+D32+D33+D34+D35</f>
        <v>3</v>
      </c>
      <c r="E36" s="173">
        <f>E31+E32+E33+E34+E35</f>
        <v>11364</v>
      </c>
      <c r="F36" s="170">
        <f>F31+F32+F33+F34+F35</f>
        <v>13606.253</v>
      </c>
      <c r="G36" s="101"/>
      <c r="H36" s="102"/>
      <c r="I36" s="103"/>
    </row>
    <row r="37" spans="1:12" ht="15.75">
      <c r="A37" s="2"/>
      <c r="B37" s="234" t="s">
        <v>119</v>
      </c>
      <c r="C37" s="234"/>
      <c r="D37" s="234"/>
      <c r="E37" s="234"/>
      <c r="F37" s="234"/>
      <c r="G37" s="234"/>
      <c r="H37" s="234"/>
      <c r="I37" s="234"/>
      <c r="L37" s="94"/>
    </row>
    <row r="38" spans="1:14" ht="58.5" customHeight="1">
      <c r="A38" s="104">
        <v>17</v>
      </c>
      <c r="B38" s="42" t="s">
        <v>107</v>
      </c>
      <c r="C38" s="2" t="s">
        <v>10</v>
      </c>
      <c r="D38" s="180">
        <v>0.8</v>
      </c>
      <c r="E38" s="181">
        <v>3200</v>
      </c>
      <c r="F38" s="2">
        <v>4828.8</v>
      </c>
      <c r="G38" s="2"/>
      <c r="H38" s="2"/>
      <c r="I38" s="2"/>
      <c r="L38" s="93"/>
      <c r="N38" s="65"/>
    </row>
    <row r="39" spans="1:14" ht="58.5" customHeight="1">
      <c r="A39" s="104">
        <v>18</v>
      </c>
      <c r="B39" s="42" t="s">
        <v>146</v>
      </c>
      <c r="C39" s="2" t="s">
        <v>10</v>
      </c>
      <c r="D39" s="180">
        <v>0.58</v>
      </c>
      <c r="E39" s="181">
        <v>2304</v>
      </c>
      <c r="F39" s="2">
        <v>3475.736</v>
      </c>
      <c r="G39" s="2"/>
      <c r="H39" s="2"/>
      <c r="I39" s="2"/>
      <c r="L39" s="93"/>
      <c r="N39" s="65"/>
    </row>
    <row r="40" spans="1:14" ht="58.5" customHeight="1">
      <c r="A40" s="104">
        <v>19</v>
      </c>
      <c r="B40" s="42" t="s">
        <v>147</v>
      </c>
      <c r="C40" s="2" t="s">
        <v>10</v>
      </c>
      <c r="D40" s="180">
        <v>0.56</v>
      </c>
      <c r="E40" s="181">
        <v>2224</v>
      </c>
      <c r="F40" s="2">
        <v>3356.016</v>
      </c>
      <c r="G40" s="2"/>
      <c r="H40" s="2"/>
      <c r="I40" s="2"/>
      <c r="L40" s="93"/>
      <c r="N40" s="65"/>
    </row>
    <row r="41" spans="1:15" ht="54.75" customHeight="1">
      <c r="A41" s="104">
        <v>20</v>
      </c>
      <c r="B41" s="42" t="s">
        <v>148</v>
      </c>
      <c r="C41" s="2" t="s">
        <v>10</v>
      </c>
      <c r="D41" s="180">
        <v>1.2</v>
      </c>
      <c r="E41" s="181">
        <v>4800</v>
      </c>
      <c r="F41" s="2">
        <v>7243.2</v>
      </c>
      <c r="G41" s="2"/>
      <c r="H41" s="2"/>
      <c r="I41" s="2"/>
      <c r="K41" s="93"/>
      <c r="N41" s="92"/>
      <c r="O41" s="92"/>
    </row>
    <row r="42" spans="1:9" ht="15.75">
      <c r="A42" s="104"/>
      <c r="B42" s="106" t="s">
        <v>122</v>
      </c>
      <c r="C42" s="107"/>
      <c r="D42" s="108">
        <f>D38+D39+D40+D41</f>
        <v>3.1399999999999997</v>
      </c>
      <c r="E42" s="169">
        <f>E38+E39+E40+E41</f>
        <v>12528</v>
      </c>
      <c r="F42" s="108">
        <f>F38+F39+F40+F41</f>
        <v>18903.752</v>
      </c>
      <c r="G42" s="108"/>
      <c r="H42" s="109"/>
      <c r="I42" s="109"/>
    </row>
    <row r="43" spans="1:9" ht="15.75">
      <c r="A43" s="2"/>
      <c r="B43" s="21" t="s">
        <v>123</v>
      </c>
      <c r="C43" s="22"/>
      <c r="D43" s="23">
        <f aca="true" t="shared" si="1" ref="D43:I43">D17+D23+D29+D36+D42</f>
        <v>13.274999999999999</v>
      </c>
      <c r="E43" s="172">
        <f t="shared" si="1"/>
        <v>51838</v>
      </c>
      <c r="F43" s="23">
        <f t="shared" si="1"/>
        <v>60988.953</v>
      </c>
      <c r="G43" s="171">
        <f t="shared" si="1"/>
        <v>6400</v>
      </c>
      <c r="H43" s="171">
        <f t="shared" si="1"/>
        <v>1000</v>
      </c>
      <c r="I43" s="171">
        <f t="shared" si="1"/>
        <v>5400</v>
      </c>
    </row>
    <row r="44" ht="12.75">
      <c r="I44" s="95" t="s">
        <v>204</v>
      </c>
    </row>
  </sheetData>
  <sheetProtection/>
  <mergeCells count="19">
    <mergeCell ref="E1:I1"/>
    <mergeCell ref="E2:I2"/>
    <mergeCell ref="E3:I3"/>
    <mergeCell ref="B30:I30"/>
    <mergeCell ref="B37:I37"/>
    <mergeCell ref="B18:I18"/>
    <mergeCell ref="B24:I24"/>
    <mergeCell ref="B14:I14"/>
    <mergeCell ref="F11:F12"/>
    <mergeCell ref="G11:I11"/>
    <mergeCell ref="E7:I7"/>
    <mergeCell ref="E6:I6"/>
    <mergeCell ref="E5:I5"/>
    <mergeCell ref="B9:I9"/>
    <mergeCell ref="E11:E12"/>
    <mergeCell ref="A11:A12"/>
    <mergeCell ref="B11:B12"/>
    <mergeCell ref="C11:C12"/>
    <mergeCell ref="D11:D12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"/>
  <sheetViews>
    <sheetView zoomScaleSheetLayoutView="100" zoomScalePageLayoutView="75" workbookViewId="0" topLeftCell="B1">
      <selection activeCell="B2" sqref="B2:J16"/>
    </sheetView>
  </sheetViews>
  <sheetFormatPr defaultColWidth="9.140625" defaultRowHeight="12.75"/>
  <cols>
    <col min="1" max="1" width="5.8515625" style="0" customWidth="1"/>
    <col min="2" max="2" width="26.7109375" style="0" customWidth="1"/>
    <col min="3" max="3" width="17.7109375" style="0" customWidth="1"/>
    <col min="4" max="4" width="12.00390625" style="0" customWidth="1"/>
    <col min="5" max="5" width="13.28125" style="0" customWidth="1"/>
    <col min="6" max="6" width="11.28125" style="0" customWidth="1"/>
    <col min="7" max="7" width="13.7109375" style="0" customWidth="1"/>
    <col min="8" max="8" width="12.140625" style="0" customWidth="1"/>
    <col min="9" max="9" width="13.57421875" style="0" customWidth="1"/>
    <col min="10" max="10" width="12.8515625" style="0" customWidth="1"/>
  </cols>
  <sheetData>
    <row r="2" spans="6:10" ht="21" customHeight="1">
      <c r="F2" s="231" t="s">
        <v>117</v>
      </c>
      <c r="G2" s="231"/>
      <c r="H2" s="231"/>
      <c r="I2" s="231"/>
      <c r="J2" s="231"/>
    </row>
    <row r="3" spans="6:10" ht="18" customHeight="1">
      <c r="F3" s="231" t="s">
        <v>41</v>
      </c>
      <c r="G3" s="231"/>
      <c r="H3" s="231"/>
      <c r="I3" s="231"/>
      <c r="J3" s="231"/>
    </row>
    <row r="4" spans="1:10" ht="73.5" customHeight="1">
      <c r="A4" s="25"/>
      <c r="B4" s="25"/>
      <c r="C4" s="25"/>
      <c r="D4" s="25"/>
      <c r="E4" s="25"/>
      <c r="F4" s="230" t="s">
        <v>121</v>
      </c>
      <c r="G4" s="230"/>
      <c r="H4" s="230"/>
      <c r="I4" s="230"/>
      <c r="J4" s="230"/>
    </row>
    <row r="5" spans="1:10" ht="30" customHeight="1">
      <c r="A5" s="25"/>
      <c r="B5" s="238" t="s">
        <v>39</v>
      </c>
      <c r="C5" s="238"/>
      <c r="D5" s="238"/>
      <c r="E5" s="238"/>
      <c r="F5" s="238"/>
      <c r="G5" s="238"/>
      <c r="H5" s="238"/>
      <c r="I5" s="238"/>
      <c r="J5" s="238"/>
    </row>
    <row r="6" spans="1:10" ht="1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5.75">
      <c r="A7" s="225" t="s">
        <v>0</v>
      </c>
      <c r="B7" s="225" t="s">
        <v>1</v>
      </c>
      <c r="C7" s="225" t="s">
        <v>2</v>
      </c>
      <c r="D7" s="225" t="s">
        <v>3</v>
      </c>
      <c r="E7" s="225" t="s">
        <v>11</v>
      </c>
      <c r="F7" s="227" t="s">
        <v>12</v>
      </c>
      <c r="G7" s="228"/>
      <c r="H7" s="228"/>
      <c r="I7" s="228"/>
      <c r="J7" s="229"/>
    </row>
    <row r="8" spans="1:10" ht="31.5">
      <c r="A8" s="226"/>
      <c r="B8" s="226"/>
      <c r="C8" s="226"/>
      <c r="D8" s="226"/>
      <c r="E8" s="226"/>
      <c r="F8" s="2" t="s">
        <v>6</v>
      </c>
      <c r="G8" s="2" t="s">
        <v>13</v>
      </c>
      <c r="H8" s="2" t="s">
        <v>7</v>
      </c>
      <c r="I8" s="2" t="s">
        <v>35</v>
      </c>
      <c r="J8" s="2" t="s">
        <v>8</v>
      </c>
    </row>
    <row r="9" spans="1:10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/>
      <c r="J9" s="2">
        <v>9</v>
      </c>
    </row>
    <row r="10" spans="1:10" ht="15.75">
      <c r="A10" s="2"/>
      <c r="B10" s="221" t="s">
        <v>120</v>
      </c>
      <c r="C10" s="222"/>
      <c r="D10" s="222"/>
      <c r="E10" s="222"/>
      <c r="F10" s="222"/>
      <c r="G10" s="222"/>
      <c r="H10" s="222"/>
      <c r="I10" s="222"/>
      <c r="J10" s="223"/>
    </row>
    <row r="11" spans="1:10" ht="84" customHeight="1">
      <c r="A11" s="2">
        <v>1</v>
      </c>
      <c r="B11" s="98" t="s">
        <v>16</v>
      </c>
      <c r="C11" s="3" t="s">
        <v>34</v>
      </c>
      <c r="D11" s="90">
        <v>4.4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</row>
    <row r="12" spans="1:10" ht="15.75">
      <c r="A12" s="2"/>
      <c r="B12" s="29" t="s">
        <v>14</v>
      </c>
      <c r="C12" s="29"/>
      <c r="D12" s="29">
        <v>4.4</v>
      </c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</row>
    <row r="13" spans="1:10" ht="15.75">
      <c r="A13" s="2"/>
      <c r="B13" s="221" t="s">
        <v>119</v>
      </c>
      <c r="C13" s="222"/>
      <c r="D13" s="222"/>
      <c r="E13" s="222"/>
      <c r="F13" s="222"/>
      <c r="G13" s="222"/>
      <c r="H13" s="222"/>
      <c r="I13" s="222"/>
      <c r="J13" s="223"/>
    </row>
    <row r="14" spans="1:10" ht="108.75" customHeight="1">
      <c r="A14" s="2">
        <v>2</v>
      </c>
      <c r="B14" s="98" t="s">
        <v>17</v>
      </c>
      <c r="C14" s="3" t="s">
        <v>34</v>
      </c>
      <c r="D14" s="90">
        <v>2.4</v>
      </c>
      <c r="E14" s="4"/>
      <c r="F14" s="4">
        <v>0</v>
      </c>
      <c r="G14" s="2">
        <v>0</v>
      </c>
      <c r="H14" s="2">
        <v>0</v>
      </c>
      <c r="I14" s="2">
        <v>0</v>
      </c>
      <c r="J14" s="2">
        <v>0</v>
      </c>
    </row>
    <row r="15" spans="1:10" ht="15.75">
      <c r="A15" s="2"/>
      <c r="B15" s="29" t="s">
        <v>14</v>
      </c>
      <c r="C15" s="29"/>
      <c r="D15" s="29">
        <v>2.4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</row>
    <row r="16" spans="1:10" ht="15.75">
      <c r="A16" s="24"/>
      <c r="B16" s="26" t="s">
        <v>36</v>
      </c>
      <c r="C16" s="26"/>
      <c r="D16" s="26">
        <f aca="true" t="shared" si="0" ref="D16:J16">D12+D15</f>
        <v>6.800000000000001</v>
      </c>
      <c r="E16" s="27">
        <f t="shared" si="0"/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</row>
    <row r="17" ht="12.75">
      <c r="J17" s="95"/>
    </row>
  </sheetData>
  <sheetProtection/>
  <mergeCells count="12">
    <mergeCell ref="F2:J2"/>
    <mergeCell ref="F4:J4"/>
    <mergeCell ref="B13:J13"/>
    <mergeCell ref="E7:E8"/>
    <mergeCell ref="F7:J7"/>
    <mergeCell ref="B5:J5"/>
    <mergeCell ref="A7:A8"/>
    <mergeCell ref="B7:B8"/>
    <mergeCell ref="C7:C8"/>
    <mergeCell ref="D7:D8"/>
    <mergeCell ref="B10:J10"/>
    <mergeCell ref="F3:J3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="124" zoomScaleNormal="124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5" sqref="N5"/>
    </sheetView>
  </sheetViews>
  <sheetFormatPr defaultColWidth="9.140625" defaultRowHeight="12.75"/>
  <cols>
    <col min="1" max="1" width="5.28125" style="0" customWidth="1"/>
    <col min="2" max="2" width="62.57421875" style="0" customWidth="1"/>
    <col min="3" max="3" width="22.7109375" style="0" customWidth="1"/>
    <col min="4" max="4" width="13.421875" style="0" customWidth="1"/>
    <col min="5" max="5" width="14.7109375" style="0" customWidth="1"/>
    <col min="6" max="6" width="22.00390625" style="0" customWidth="1"/>
    <col min="13" max="13" width="11.57421875" style="0" bestFit="1" customWidth="1"/>
    <col min="14" max="14" width="11.421875" style="0" bestFit="1" customWidth="1"/>
  </cols>
  <sheetData>
    <row r="1" spans="3:6" ht="18.75">
      <c r="C1" s="231" t="s">
        <v>75</v>
      </c>
      <c r="D1" s="231"/>
      <c r="E1" s="231"/>
      <c r="F1" s="231"/>
    </row>
    <row r="2" spans="3:6" ht="18" customHeight="1">
      <c r="C2" s="250" t="s">
        <v>41</v>
      </c>
      <c r="D2" s="250"/>
      <c r="E2" s="250"/>
      <c r="F2" s="250"/>
    </row>
    <row r="3" spans="2:6" ht="61.5" customHeight="1">
      <c r="B3" s="74"/>
      <c r="C3" s="230" t="s">
        <v>124</v>
      </c>
      <c r="D3" s="230"/>
      <c r="E3" s="230"/>
      <c r="F3" s="230"/>
    </row>
    <row r="4" ht="8.25" customHeight="1"/>
    <row r="5" spans="1:6" ht="53.25" customHeight="1">
      <c r="A5" s="224" t="s">
        <v>158</v>
      </c>
      <c r="B5" s="224"/>
      <c r="C5" s="224"/>
      <c r="D5" s="224"/>
      <c r="E5" s="224"/>
      <c r="F5" s="224"/>
    </row>
    <row r="6" ht="15.75" customHeight="1"/>
    <row r="7" spans="1:6" ht="15.75">
      <c r="A7" s="244" t="s">
        <v>0</v>
      </c>
      <c r="B7" s="225" t="s">
        <v>1</v>
      </c>
      <c r="C7" s="225" t="s">
        <v>2</v>
      </c>
      <c r="D7" s="225" t="s">
        <v>4</v>
      </c>
      <c r="E7" s="227" t="s">
        <v>57</v>
      </c>
      <c r="F7" s="228"/>
    </row>
    <row r="8" spans="1:6" ht="15.75">
      <c r="A8" s="245"/>
      <c r="B8" s="226"/>
      <c r="C8" s="226"/>
      <c r="D8" s="226"/>
      <c r="E8" s="2" t="s">
        <v>6</v>
      </c>
      <c r="F8" s="2" t="s">
        <v>35</v>
      </c>
    </row>
    <row r="9" spans="1:6" ht="12.7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</row>
    <row r="10" spans="1:6" ht="18.75">
      <c r="A10" s="1"/>
      <c r="B10" s="243" t="s">
        <v>79</v>
      </c>
      <c r="C10" s="243"/>
      <c r="D10" s="243"/>
      <c r="E10" s="243"/>
      <c r="F10" s="243"/>
    </row>
    <row r="11" spans="1:6" ht="47.25">
      <c r="A11" s="1">
        <v>1</v>
      </c>
      <c r="B11" s="42" t="s">
        <v>127</v>
      </c>
      <c r="C11" s="239" t="s">
        <v>15</v>
      </c>
      <c r="D11" s="4">
        <v>25</v>
      </c>
      <c r="E11" s="4">
        <f aca="true" t="shared" si="0" ref="D11:E14">F11</f>
        <v>25</v>
      </c>
      <c r="F11" s="4">
        <v>25</v>
      </c>
    </row>
    <row r="12" spans="1:6" ht="54" customHeight="1">
      <c r="A12" s="1">
        <v>2</v>
      </c>
      <c r="B12" s="42" t="s">
        <v>126</v>
      </c>
      <c r="C12" s="240"/>
      <c r="D12" s="4">
        <v>25</v>
      </c>
      <c r="E12" s="4">
        <f t="shared" si="0"/>
        <v>25</v>
      </c>
      <c r="F12" s="4">
        <v>25</v>
      </c>
    </row>
    <row r="13" spans="1:6" ht="47.25" customHeight="1">
      <c r="A13" s="1">
        <v>3</v>
      </c>
      <c r="B13" s="42" t="s">
        <v>89</v>
      </c>
      <c r="C13" s="240"/>
      <c r="D13" s="4">
        <v>25</v>
      </c>
      <c r="E13" s="4">
        <f t="shared" si="0"/>
        <v>25</v>
      </c>
      <c r="F13" s="4">
        <v>25</v>
      </c>
    </row>
    <row r="14" spans="1:6" ht="52.5" customHeight="1">
      <c r="A14" s="2">
        <v>4</v>
      </c>
      <c r="B14" s="182" t="s">
        <v>108</v>
      </c>
      <c r="C14" s="240"/>
      <c r="D14" s="4">
        <f t="shared" si="0"/>
        <v>25</v>
      </c>
      <c r="E14" s="4">
        <f t="shared" si="0"/>
        <v>25</v>
      </c>
      <c r="F14" s="4">
        <v>25</v>
      </c>
    </row>
    <row r="15" spans="1:6" ht="22.5" customHeight="1">
      <c r="A15" s="51"/>
      <c r="B15" s="52" t="s">
        <v>80</v>
      </c>
      <c r="C15" s="34"/>
      <c r="D15" s="31">
        <f>D11+D12+D13+D14</f>
        <v>100</v>
      </c>
      <c r="E15" s="31">
        <f>E11+E12+E13+E14</f>
        <v>100</v>
      </c>
      <c r="F15" s="31">
        <f>F11+F12+F13+F14</f>
        <v>100</v>
      </c>
    </row>
    <row r="16" spans="1:6" ht="18.75">
      <c r="A16" s="51"/>
      <c r="B16" s="241" t="s">
        <v>78</v>
      </c>
      <c r="C16" s="242"/>
      <c r="D16" s="242"/>
      <c r="E16" s="242"/>
      <c r="F16" s="242"/>
    </row>
    <row r="17" spans="1:6" ht="37.5" customHeight="1">
      <c r="A17" s="51">
        <v>5</v>
      </c>
      <c r="B17" s="190" t="s">
        <v>129</v>
      </c>
      <c r="C17" s="246" t="s">
        <v>15</v>
      </c>
      <c r="D17" s="4">
        <f aca="true" t="shared" si="1" ref="D17:E20">E17</f>
        <v>25</v>
      </c>
      <c r="E17" s="4">
        <f t="shared" si="1"/>
        <v>25</v>
      </c>
      <c r="F17" s="4">
        <v>25</v>
      </c>
    </row>
    <row r="18" spans="1:6" ht="48.75" customHeight="1">
      <c r="A18" s="2">
        <v>6</v>
      </c>
      <c r="B18" s="42" t="s">
        <v>130</v>
      </c>
      <c r="C18" s="247"/>
      <c r="D18" s="4">
        <f t="shared" si="1"/>
        <v>25</v>
      </c>
      <c r="E18" s="4">
        <f t="shared" si="1"/>
        <v>25</v>
      </c>
      <c r="F18" s="78">
        <v>25</v>
      </c>
    </row>
    <row r="19" spans="1:6" ht="48.75" customHeight="1">
      <c r="A19" s="2">
        <v>7</v>
      </c>
      <c r="B19" s="42" t="s">
        <v>131</v>
      </c>
      <c r="C19" s="247"/>
      <c r="D19" s="4">
        <f t="shared" si="1"/>
        <v>25</v>
      </c>
      <c r="E19" s="4">
        <f t="shared" si="1"/>
        <v>25</v>
      </c>
      <c r="F19" s="78">
        <v>25</v>
      </c>
    </row>
    <row r="20" spans="1:6" ht="47.25">
      <c r="A20" s="2">
        <v>8</v>
      </c>
      <c r="B20" s="42" t="s">
        <v>132</v>
      </c>
      <c r="C20" s="247"/>
      <c r="D20" s="4">
        <f t="shared" si="1"/>
        <v>25</v>
      </c>
      <c r="E20" s="4">
        <f t="shared" si="1"/>
        <v>25</v>
      </c>
      <c r="F20" s="78">
        <v>25</v>
      </c>
    </row>
    <row r="21" spans="1:7" ht="21" customHeight="1">
      <c r="A21" s="51"/>
      <c r="B21" s="52" t="s">
        <v>81</v>
      </c>
      <c r="C21" s="34"/>
      <c r="D21" s="31">
        <f>D17+D18+D19+D20</f>
        <v>100</v>
      </c>
      <c r="E21" s="31">
        <f>E17+E18+E19+E20</f>
        <v>100</v>
      </c>
      <c r="F21" s="31">
        <f>F17+F18+F19+F20</f>
        <v>100</v>
      </c>
      <c r="G21" s="64"/>
    </row>
    <row r="22" spans="1:6" ht="18.75">
      <c r="A22" s="2"/>
      <c r="B22" s="248" t="s">
        <v>76</v>
      </c>
      <c r="C22" s="249"/>
      <c r="D22" s="249"/>
      <c r="E22" s="249"/>
      <c r="F22" s="249"/>
    </row>
    <row r="23" spans="1:12" ht="53.25" customHeight="1">
      <c r="A23" s="2">
        <v>9</v>
      </c>
      <c r="B23" s="105" t="s">
        <v>133</v>
      </c>
      <c r="C23" s="239" t="s">
        <v>15</v>
      </c>
      <c r="D23" s="83">
        <f aca="true" t="shared" si="2" ref="D23:E27">E23</f>
        <v>30</v>
      </c>
      <c r="E23" s="83">
        <f t="shared" si="2"/>
        <v>30</v>
      </c>
      <c r="F23" s="83">
        <v>30</v>
      </c>
      <c r="G23" s="84"/>
      <c r="H23" s="87"/>
      <c r="I23" s="87"/>
      <c r="J23" s="87"/>
      <c r="K23" s="71"/>
      <c r="L23" s="71"/>
    </row>
    <row r="24" spans="1:12" ht="53.25" customHeight="1">
      <c r="A24" s="2">
        <v>10</v>
      </c>
      <c r="B24" s="105" t="s">
        <v>134</v>
      </c>
      <c r="C24" s="240"/>
      <c r="D24" s="83">
        <f t="shared" si="2"/>
        <v>30</v>
      </c>
      <c r="E24" s="83">
        <f t="shared" si="2"/>
        <v>30</v>
      </c>
      <c r="F24" s="83">
        <v>30</v>
      </c>
      <c r="G24" s="82"/>
      <c r="H24" s="87"/>
      <c r="I24" s="87"/>
      <c r="J24" s="87"/>
      <c r="K24" s="71"/>
      <c r="L24" s="71"/>
    </row>
    <row r="25" spans="1:12" ht="53.25" customHeight="1">
      <c r="A25" s="2">
        <v>11</v>
      </c>
      <c r="B25" s="178" t="s">
        <v>106</v>
      </c>
      <c r="C25" s="240"/>
      <c r="D25" s="83">
        <f t="shared" si="2"/>
        <v>35</v>
      </c>
      <c r="E25" s="83">
        <f t="shared" si="2"/>
        <v>35</v>
      </c>
      <c r="F25" s="83">
        <v>35</v>
      </c>
      <c r="G25" s="82"/>
      <c r="H25" s="87"/>
      <c r="I25" s="87"/>
      <c r="J25" s="87"/>
      <c r="K25" s="71"/>
      <c r="L25" s="71"/>
    </row>
    <row r="26" spans="1:12" ht="53.25" customHeight="1">
      <c r="A26" s="2">
        <v>12</v>
      </c>
      <c r="B26" s="189" t="s">
        <v>135</v>
      </c>
      <c r="C26" s="240"/>
      <c r="D26" s="83">
        <f t="shared" si="2"/>
        <v>35</v>
      </c>
      <c r="E26" s="83">
        <f t="shared" si="2"/>
        <v>35</v>
      </c>
      <c r="F26" s="83">
        <v>35</v>
      </c>
      <c r="G26" s="82"/>
      <c r="H26" s="88"/>
      <c r="I26" s="88"/>
      <c r="J26" s="88"/>
      <c r="K26" s="71"/>
      <c r="L26" s="71"/>
    </row>
    <row r="27" spans="1:12" ht="53.25" customHeight="1">
      <c r="A27" s="2">
        <v>13</v>
      </c>
      <c r="B27" s="189" t="s">
        <v>137</v>
      </c>
      <c r="C27" s="240"/>
      <c r="D27" s="83">
        <f t="shared" si="2"/>
        <v>25</v>
      </c>
      <c r="E27" s="83">
        <f t="shared" si="2"/>
        <v>25</v>
      </c>
      <c r="F27" s="83">
        <v>25</v>
      </c>
      <c r="H27" s="82"/>
      <c r="I27" s="82"/>
      <c r="J27" s="82"/>
      <c r="K27" s="71"/>
      <c r="L27" s="89"/>
    </row>
    <row r="28" spans="1:11" ht="21" customHeight="1">
      <c r="A28" s="2"/>
      <c r="B28" s="52" t="s">
        <v>82</v>
      </c>
      <c r="C28" s="34"/>
      <c r="D28" s="31">
        <f>D23+D24+D25+D26+D27</f>
        <v>155</v>
      </c>
      <c r="E28" s="31">
        <f>E23+E24+E25+E26+E27</f>
        <v>155</v>
      </c>
      <c r="F28" s="31">
        <f>F23+F24+F25+F26+F27</f>
        <v>155</v>
      </c>
      <c r="G28" s="71"/>
      <c r="H28" s="71"/>
      <c r="I28" s="71"/>
      <c r="J28" s="71"/>
      <c r="K28" s="71"/>
    </row>
    <row r="29" spans="1:13" ht="24" customHeight="1">
      <c r="A29" s="2"/>
      <c r="B29" s="241" t="s">
        <v>77</v>
      </c>
      <c r="C29" s="242"/>
      <c r="D29" s="242"/>
      <c r="E29" s="242"/>
      <c r="F29" s="242"/>
      <c r="M29" s="85"/>
    </row>
    <row r="30" spans="1:6" ht="40.5" customHeight="1">
      <c r="A30" s="2">
        <v>14</v>
      </c>
      <c r="B30" s="42" t="s">
        <v>107</v>
      </c>
      <c r="C30" s="239" t="s">
        <v>15</v>
      </c>
      <c r="D30" s="4">
        <f aca="true" t="shared" si="3" ref="D30:E33">E30</f>
        <v>30</v>
      </c>
      <c r="E30" s="4">
        <f t="shared" si="3"/>
        <v>30</v>
      </c>
      <c r="F30" s="4">
        <v>30</v>
      </c>
    </row>
    <row r="31" spans="1:6" ht="47.25">
      <c r="A31" s="2">
        <v>15</v>
      </c>
      <c r="B31" s="42" t="s">
        <v>146</v>
      </c>
      <c r="C31" s="240"/>
      <c r="D31" s="4">
        <f t="shared" si="3"/>
        <v>30</v>
      </c>
      <c r="E31" s="4">
        <f t="shared" si="3"/>
        <v>30</v>
      </c>
      <c r="F31" s="4">
        <v>30</v>
      </c>
    </row>
    <row r="32" spans="1:6" ht="47.25">
      <c r="A32" s="2">
        <v>16</v>
      </c>
      <c r="B32" s="42" t="s">
        <v>147</v>
      </c>
      <c r="C32" s="240"/>
      <c r="D32" s="4">
        <f t="shared" si="3"/>
        <v>35</v>
      </c>
      <c r="E32" s="4">
        <f t="shared" si="3"/>
        <v>35</v>
      </c>
      <c r="F32" s="4">
        <v>35</v>
      </c>
    </row>
    <row r="33" spans="1:6" ht="47.25">
      <c r="A33" s="2">
        <v>17</v>
      </c>
      <c r="B33" s="42" t="s">
        <v>148</v>
      </c>
      <c r="C33" s="240"/>
      <c r="D33" s="4">
        <f t="shared" si="3"/>
        <v>35</v>
      </c>
      <c r="E33" s="4">
        <f t="shared" si="3"/>
        <v>35</v>
      </c>
      <c r="F33" s="4">
        <v>35</v>
      </c>
    </row>
    <row r="34" spans="1:13" ht="20.25" customHeight="1">
      <c r="A34" s="51"/>
      <c r="B34" s="53" t="s">
        <v>83</v>
      </c>
      <c r="C34" s="34"/>
      <c r="D34" s="31">
        <f>D30+D31+D32+D33</f>
        <v>130</v>
      </c>
      <c r="E34" s="31">
        <f>E30+E31+E32+E33</f>
        <v>130</v>
      </c>
      <c r="F34" s="31">
        <f>F30+F31+F32+F33</f>
        <v>130</v>
      </c>
      <c r="M34" s="92"/>
    </row>
    <row r="35" spans="1:6" ht="18.75">
      <c r="A35" s="51"/>
      <c r="B35" s="241" t="s">
        <v>119</v>
      </c>
      <c r="C35" s="242"/>
      <c r="D35" s="242"/>
      <c r="E35" s="242"/>
      <c r="F35" s="242"/>
    </row>
    <row r="36" spans="1:10" ht="50.25" customHeight="1">
      <c r="A36" s="2">
        <v>18</v>
      </c>
      <c r="B36" s="42" t="s">
        <v>149</v>
      </c>
      <c r="C36" s="239" t="s">
        <v>15</v>
      </c>
      <c r="D36" s="4">
        <f aca="true" t="shared" si="4" ref="D36:E39">E36</f>
        <v>35</v>
      </c>
      <c r="E36" s="4">
        <f t="shared" si="4"/>
        <v>35</v>
      </c>
      <c r="F36" s="4">
        <v>35</v>
      </c>
      <c r="J36" s="92"/>
    </row>
    <row r="37" spans="1:6" ht="51" customHeight="1">
      <c r="A37" s="2">
        <v>19</v>
      </c>
      <c r="B37" s="42" t="s">
        <v>150</v>
      </c>
      <c r="C37" s="240"/>
      <c r="D37" s="4">
        <f t="shared" si="4"/>
        <v>35</v>
      </c>
      <c r="E37" s="4">
        <f t="shared" si="4"/>
        <v>35</v>
      </c>
      <c r="F37" s="4">
        <v>35</v>
      </c>
    </row>
    <row r="38" spans="1:6" ht="51" customHeight="1">
      <c r="A38" s="2">
        <v>20</v>
      </c>
      <c r="B38" s="42" t="s">
        <v>151</v>
      </c>
      <c r="C38" s="240"/>
      <c r="D38" s="4">
        <f t="shared" si="4"/>
        <v>40</v>
      </c>
      <c r="E38" s="4">
        <f t="shared" si="4"/>
        <v>40</v>
      </c>
      <c r="F38" s="4">
        <v>40</v>
      </c>
    </row>
    <row r="39" spans="1:6" ht="51" customHeight="1">
      <c r="A39" s="2">
        <v>21</v>
      </c>
      <c r="B39" s="42" t="s">
        <v>152</v>
      </c>
      <c r="C39" s="240"/>
      <c r="D39" s="4">
        <f t="shared" si="4"/>
        <v>40</v>
      </c>
      <c r="E39" s="4">
        <f t="shared" si="4"/>
        <v>40</v>
      </c>
      <c r="F39" s="4">
        <v>40</v>
      </c>
    </row>
    <row r="40" spans="1:6" ht="21.75" customHeight="1">
      <c r="A40" s="2"/>
      <c r="B40" s="53" t="s">
        <v>122</v>
      </c>
      <c r="C40" s="32"/>
      <c r="D40" s="66">
        <f>D36+D37+D38+D39</f>
        <v>150</v>
      </c>
      <c r="E40" s="31">
        <f>F40</f>
        <v>150</v>
      </c>
      <c r="F40" s="66">
        <f>F36+F37+F38+F39</f>
        <v>150</v>
      </c>
    </row>
    <row r="41" spans="1:6" ht="15.75">
      <c r="A41" s="5"/>
      <c r="B41" s="53" t="s">
        <v>123</v>
      </c>
      <c r="C41" s="33"/>
      <c r="D41" s="116">
        <f>D15+D21+D28+D34+D40</f>
        <v>635</v>
      </c>
      <c r="E41" s="116">
        <f>E15+E21+E28+E34+E40</f>
        <v>635</v>
      </c>
      <c r="F41" s="116">
        <f>F15+F21+F28+F34+F40</f>
        <v>635</v>
      </c>
    </row>
    <row r="42" spans="1:6" ht="12.75">
      <c r="A42" s="5"/>
      <c r="B42" s="5"/>
      <c r="C42" s="5"/>
      <c r="D42" s="5"/>
      <c r="E42" s="5"/>
      <c r="F42" s="5"/>
    </row>
    <row r="43" spans="1:6" ht="12.75">
      <c r="A43" s="71"/>
      <c r="F43" s="45"/>
    </row>
  </sheetData>
  <sheetProtection/>
  <mergeCells count="19">
    <mergeCell ref="C1:F1"/>
    <mergeCell ref="B22:F22"/>
    <mergeCell ref="D7:D8"/>
    <mergeCell ref="C36:C39"/>
    <mergeCell ref="B29:F29"/>
    <mergeCell ref="C30:C33"/>
    <mergeCell ref="B35:F35"/>
    <mergeCell ref="B7:B8"/>
    <mergeCell ref="C2:F2"/>
    <mergeCell ref="C3:F3"/>
    <mergeCell ref="C23:C27"/>
    <mergeCell ref="B16:F16"/>
    <mergeCell ref="C7:C8"/>
    <mergeCell ref="B10:F10"/>
    <mergeCell ref="A5:F5"/>
    <mergeCell ref="A7:A8"/>
    <mergeCell ref="E7:F7"/>
    <mergeCell ref="C17:C20"/>
    <mergeCell ref="C11:C14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7"/>
  <sheetViews>
    <sheetView view="pageBreakPreview" zoomScale="136" zoomScaleNormal="130" zoomScaleSheetLayoutView="136" zoomScalePageLayoutView="95" workbookViewId="0" topLeftCell="A1">
      <selection activeCell="H26" sqref="H26"/>
    </sheetView>
  </sheetViews>
  <sheetFormatPr defaultColWidth="9.140625" defaultRowHeight="12.75"/>
  <cols>
    <col min="1" max="1" width="5.7109375" style="0" customWidth="1"/>
    <col min="2" max="2" width="56.140625" style="0" customWidth="1"/>
    <col min="3" max="3" width="13.28125" style="0" customWidth="1"/>
    <col min="4" max="4" width="10.8515625" style="0" customWidth="1"/>
    <col min="5" max="5" width="11.00390625" style="0" customWidth="1"/>
    <col min="6" max="6" width="12.140625" style="0" customWidth="1"/>
    <col min="7" max="7" width="12.421875" style="0" customWidth="1"/>
    <col min="8" max="8" width="12.28125" style="0" customWidth="1"/>
    <col min="9" max="9" width="13.140625" style="0" customWidth="1"/>
  </cols>
  <sheetData>
    <row r="2" spans="5:9" ht="18.75">
      <c r="E2" s="231" t="s">
        <v>49</v>
      </c>
      <c r="F2" s="231"/>
      <c r="G2" s="231"/>
      <c r="H2" s="231"/>
      <c r="I2" s="231"/>
    </row>
    <row r="3" spans="1:9" ht="18.75">
      <c r="A3" s="35"/>
      <c r="B3" s="35"/>
      <c r="C3" s="35"/>
      <c r="D3" s="35"/>
      <c r="E3" s="232" t="s">
        <v>41</v>
      </c>
      <c r="F3" s="232"/>
      <c r="G3" s="232"/>
      <c r="H3" s="232"/>
      <c r="I3" s="232"/>
    </row>
    <row r="4" spans="1:9" ht="56.25" customHeight="1">
      <c r="A4" s="35"/>
      <c r="B4" s="35"/>
      <c r="C4" s="35"/>
      <c r="D4" s="35"/>
      <c r="E4" s="230" t="s">
        <v>139</v>
      </c>
      <c r="F4" s="230"/>
      <c r="G4" s="230"/>
      <c r="H4" s="230"/>
      <c r="I4" s="230"/>
    </row>
    <row r="5" spans="1:9" ht="15.75">
      <c r="A5" s="35"/>
      <c r="B5" s="35"/>
      <c r="C5" s="35"/>
      <c r="D5" s="35"/>
      <c r="E5" s="35"/>
      <c r="F5" s="35"/>
      <c r="G5" s="47"/>
      <c r="H5" s="47"/>
      <c r="I5" s="47"/>
    </row>
    <row r="6" spans="1:9" ht="15.75" customHeight="1">
      <c r="A6" s="251"/>
      <c r="B6" s="251"/>
      <c r="C6" s="251"/>
      <c r="D6" s="251"/>
      <c r="E6" s="251"/>
      <c r="F6" s="251"/>
      <c r="G6" s="251"/>
      <c r="H6" s="251"/>
      <c r="I6" s="251"/>
    </row>
    <row r="7" spans="1:9" ht="29.25" customHeight="1">
      <c r="A7" s="252" t="s">
        <v>113</v>
      </c>
      <c r="B7" s="252"/>
      <c r="C7" s="252"/>
      <c r="D7" s="252"/>
      <c r="E7" s="252"/>
      <c r="F7" s="252"/>
      <c r="G7" s="252"/>
      <c r="H7" s="252"/>
      <c r="I7" s="252"/>
    </row>
    <row r="8" spans="1:9" ht="0.75" customHeight="1">
      <c r="A8" s="252"/>
      <c r="B8" s="252"/>
      <c r="C8" s="252"/>
      <c r="D8" s="252"/>
      <c r="E8" s="252"/>
      <c r="F8" s="252"/>
      <c r="G8" s="252"/>
      <c r="H8" s="252"/>
      <c r="I8" s="252"/>
    </row>
    <row r="9" spans="1:9" ht="15.75" hidden="1">
      <c r="A9" s="25"/>
      <c r="B9" s="25"/>
      <c r="C9" s="25"/>
      <c r="D9" s="25"/>
      <c r="E9" s="25"/>
      <c r="F9" s="25"/>
      <c r="G9" s="25"/>
      <c r="H9" s="25"/>
      <c r="I9" s="25"/>
    </row>
    <row r="10" spans="1:9" ht="15.75">
      <c r="A10" s="225" t="s">
        <v>0</v>
      </c>
      <c r="B10" s="225" t="s">
        <v>1</v>
      </c>
      <c r="C10" s="225" t="s">
        <v>2</v>
      </c>
      <c r="D10" s="225" t="s">
        <v>3</v>
      </c>
      <c r="E10" s="225" t="s">
        <v>40</v>
      </c>
      <c r="F10" s="225" t="s">
        <v>4</v>
      </c>
      <c r="G10" s="227" t="s">
        <v>5</v>
      </c>
      <c r="H10" s="228"/>
      <c r="I10" s="228"/>
    </row>
    <row r="11" spans="1:9" ht="31.5">
      <c r="A11" s="226"/>
      <c r="B11" s="226"/>
      <c r="C11" s="226"/>
      <c r="D11" s="226"/>
      <c r="E11" s="226"/>
      <c r="F11" s="226"/>
      <c r="G11" s="2" t="s">
        <v>6</v>
      </c>
      <c r="H11" s="2" t="s">
        <v>55</v>
      </c>
      <c r="I11" s="2" t="s">
        <v>35</v>
      </c>
    </row>
    <row r="12" spans="1:9" ht="15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</row>
    <row r="13" spans="1:9" ht="15.75">
      <c r="A13" s="2"/>
      <c r="B13" s="221" t="s">
        <v>78</v>
      </c>
      <c r="C13" s="222"/>
      <c r="D13" s="222"/>
      <c r="E13" s="222"/>
      <c r="F13" s="222"/>
      <c r="G13" s="222"/>
      <c r="H13" s="222"/>
      <c r="I13" s="222"/>
    </row>
    <row r="14" spans="1:9" ht="63">
      <c r="A14" s="8">
        <v>1</v>
      </c>
      <c r="B14" s="42" t="s">
        <v>105</v>
      </c>
      <c r="C14" s="8" t="s">
        <v>10</v>
      </c>
      <c r="D14" s="54">
        <v>1.1</v>
      </c>
      <c r="E14" s="56">
        <v>6600</v>
      </c>
      <c r="F14" s="61">
        <f>G14</f>
        <v>3000</v>
      </c>
      <c r="G14" s="141">
        <f>H14+I14</f>
        <v>3000</v>
      </c>
      <c r="H14" s="56">
        <v>1000</v>
      </c>
      <c r="I14" s="140">
        <v>2000</v>
      </c>
    </row>
    <row r="15" spans="1:9" ht="20.25" customHeight="1">
      <c r="A15" s="8"/>
      <c r="B15" s="106" t="s">
        <v>81</v>
      </c>
      <c r="C15" s="8"/>
      <c r="D15" s="54">
        <f aca="true" t="shared" si="0" ref="D15:I15">D14</f>
        <v>1.1</v>
      </c>
      <c r="E15" s="117">
        <f t="shared" si="0"/>
        <v>6600</v>
      </c>
      <c r="F15" s="61">
        <f t="shared" si="0"/>
        <v>3000</v>
      </c>
      <c r="G15" s="142">
        <f t="shared" si="0"/>
        <v>3000</v>
      </c>
      <c r="H15" s="142">
        <f t="shared" si="0"/>
        <v>1000</v>
      </c>
      <c r="I15" s="142">
        <f t="shared" si="0"/>
        <v>2000</v>
      </c>
    </row>
    <row r="16" spans="1:9" ht="18.75" customHeight="1">
      <c r="A16" s="8"/>
      <c r="B16" s="221" t="s">
        <v>76</v>
      </c>
      <c r="C16" s="222"/>
      <c r="D16" s="222"/>
      <c r="E16" s="222"/>
      <c r="F16" s="222"/>
      <c r="G16" s="222"/>
      <c r="H16" s="222"/>
      <c r="I16" s="222"/>
    </row>
    <row r="17" spans="1:9" ht="78.75">
      <c r="A17" s="8">
        <v>2</v>
      </c>
      <c r="B17" s="42" t="s">
        <v>153</v>
      </c>
      <c r="C17" s="8" t="s">
        <v>10</v>
      </c>
      <c r="D17" s="8">
        <v>4.7</v>
      </c>
      <c r="E17" s="56">
        <v>18800</v>
      </c>
      <c r="F17" s="56">
        <v>10109.8</v>
      </c>
      <c r="G17" s="55"/>
      <c r="H17" s="56"/>
      <c r="I17" s="57"/>
    </row>
    <row r="18" spans="1:9" ht="21" customHeight="1">
      <c r="A18" s="8"/>
      <c r="B18" s="106" t="s">
        <v>82</v>
      </c>
      <c r="C18" s="8"/>
      <c r="D18" s="8">
        <f>D17</f>
        <v>4.7</v>
      </c>
      <c r="E18" s="8">
        <f>E17</f>
        <v>18800</v>
      </c>
      <c r="F18" s="56">
        <f>F17</f>
        <v>10109.8</v>
      </c>
      <c r="G18" s="55"/>
      <c r="H18" s="56"/>
      <c r="I18" s="57"/>
    </row>
    <row r="19" spans="1:9" ht="21" customHeight="1">
      <c r="A19" s="8"/>
      <c r="B19" s="221" t="s">
        <v>77</v>
      </c>
      <c r="C19" s="222"/>
      <c r="D19" s="222"/>
      <c r="E19" s="222"/>
      <c r="F19" s="222"/>
      <c r="G19" s="222"/>
      <c r="H19" s="222"/>
      <c r="I19" s="222"/>
    </row>
    <row r="20" spans="1:9" ht="63">
      <c r="A20" s="8">
        <v>3</v>
      </c>
      <c r="B20" s="42" t="s">
        <v>91</v>
      </c>
      <c r="C20" s="8" t="s">
        <v>10</v>
      </c>
      <c r="D20" s="2">
        <v>2.5</v>
      </c>
      <c r="E20" s="58">
        <v>10000</v>
      </c>
      <c r="F20" s="119">
        <v>11016</v>
      </c>
      <c r="G20" s="58"/>
      <c r="H20" s="58"/>
      <c r="I20" s="4"/>
    </row>
    <row r="21" spans="1:9" ht="21.75" customHeight="1">
      <c r="A21" s="8"/>
      <c r="B21" s="106" t="s">
        <v>83</v>
      </c>
      <c r="C21" s="8"/>
      <c r="D21" s="2">
        <f>D20</f>
        <v>2.5</v>
      </c>
      <c r="E21" s="2">
        <f>E20</f>
        <v>10000</v>
      </c>
      <c r="F21" s="119">
        <f>F20</f>
        <v>11016</v>
      </c>
      <c r="G21" s="58"/>
      <c r="H21" s="58"/>
      <c r="I21" s="4"/>
    </row>
    <row r="22" spans="1:9" ht="18" customHeight="1">
      <c r="A22" s="8"/>
      <c r="B22" s="221" t="s">
        <v>119</v>
      </c>
      <c r="C22" s="222"/>
      <c r="D22" s="222"/>
      <c r="E22" s="222"/>
      <c r="F22" s="222"/>
      <c r="G22" s="222"/>
      <c r="H22" s="222"/>
      <c r="I22" s="222"/>
    </row>
    <row r="23" spans="1:9" ht="63">
      <c r="A23" s="2">
        <v>4</v>
      </c>
      <c r="B23" s="42" t="s">
        <v>154</v>
      </c>
      <c r="C23" s="8" t="s">
        <v>10</v>
      </c>
      <c r="D23" s="8">
        <v>0.18</v>
      </c>
      <c r="E23" s="56">
        <v>1100</v>
      </c>
      <c r="F23" s="56">
        <v>2629.7</v>
      </c>
      <c r="G23" s="56"/>
      <c r="H23" s="54"/>
      <c r="I23" s="56"/>
    </row>
    <row r="24" spans="1:9" ht="15.75">
      <c r="A24" s="24"/>
      <c r="B24" s="106" t="s">
        <v>122</v>
      </c>
      <c r="C24" s="36"/>
      <c r="D24" s="26">
        <f>D23</f>
        <v>0.18</v>
      </c>
      <c r="E24" s="26">
        <f>E23</f>
        <v>1100</v>
      </c>
      <c r="F24" s="27">
        <f>F23</f>
        <v>2629.7</v>
      </c>
      <c r="G24" s="68"/>
      <c r="H24" s="73"/>
      <c r="I24" s="73"/>
    </row>
    <row r="25" spans="1:9" ht="15.75">
      <c r="A25" s="24"/>
      <c r="B25" s="21" t="s">
        <v>160</v>
      </c>
      <c r="C25" s="36"/>
      <c r="D25" s="27">
        <f>D15+D18+D21+D24</f>
        <v>8.48</v>
      </c>
      <c r="E25" s="63">
        <f>E15+E18+E21+E24</f>
        <v>36500</v>
      </c>
      <c r="F25" s="27">
        <f>F15+F18+F21+F24</f>
        <v>26755.5</v>
      </c>
      <c r="G25" s="68"/>
      <c r="H25" s="73"/>
      <c r="I25" s="73"/>
    </row>
    <row r="26" spans="1:9" ht="15.7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5.75">
      <c r="A27" s="25"/>
      <c r="B27" s="25"/>
      <c r="C27" s="25"/>
      <c r="D27" s="25"/>
      <c r="E27" s="25"/>
      <c r="F27" s="25"/>
      <c r="G27" s="25"/>
      <c r="H27" s="25"/>
      <c r="I27" s="25"/>
    </row>
  </sheetData>
  <sheetProtection/>
  <mergeCells count="17">
    <mergeCell ref="A7:I7"/>
    <mergeCell ref="A10:A11"/>
    <mergeCell ref="B10:B11"/>
    <mergeCell ref="C10:C11"/>
    <mergeCell ref="F10:F11"/>
    <mergeCell ref="E10:E11"/>
    <mergeCell ref="G10:I10"/>
    <mergeCell ref="B16:I16"/>
    <mergeCell ref="B19:I19"/>
    <mergeCell ref="B22:I22"/>
    <mergeCell ref="E4:I4"/>
    <mergeCell ref="E3:I3"/>
    <mergeCell ref="E2:I2"/>
    <mergeCell ref="B13:I13"/>
    <mergeCell ref="D10:D11"/>
    <mergeCell ref="A6:I6"/>
    <mergeCell ref="A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1"/>
  <sheetViews>
    <sheetView zoomScale="112" zoomScaleNormal="112" zoomScalePageLayoutView="0" workbookViewId="0" topLeftCell="A1">
      <selection activeCell="P5" sqref="P5:P6"/>
    </sheetView>
  </sheetViews>
  <sheetFormatPr defaultColWidth="9.140625" defaultRowHeight="12.75"/>
  <cols>
    <col min="1" max="1" width="17.421875" style="0" customWidth="1"/>
    <col min="2" max="2" width="24.421875" style="0" customWidth="1"/>
    <col min="3" max="3" width="14.421875" style="0" customWidth="1"/>
    <col min="4" max="4" width="5.28125" style="0" customWidth="1"/>
    <col min="5" max="5" width="8.28125" style="0" customWidth="1"/>
    <col min="6" max="6" width="4.421875" style="0" customWidth="1"/>
    <col min="7" max="7" width="7.421875" style="0" customWidth="1"/>
    <col min="8" max="8" width="14.7109375" style="0" customWidth="1"/>
    <col min="9" max="9" width="14.57421875" style="0" customWidth="1"/>
    <col min="10" max="10" width="15.00390625" style="0" bestFit="1" customWidth="1"/>
    <col min="11" max="11" width="14.28125" style="0" customWidth="1"/>
    <col min="12" max="12" width="14.140625" style="0" customWidth="1"/>
    <col min="13" max="13" width="13.28125" style="0" bestFit="1" customWidth="1"/>
    <col min="15" max="15" width="14.8515625" style="0" bestFit="1" customWidth="1"/>
    <col min="22" max="22" width="10.421875" style="0" bestFit="1" customWidth="1"/>
  </cols>
  <sheetData>
    <row r="1" spans="9:13" ht="18.75">
      <c r="I1" s="231" t="s">
        <v>115</v>
      </c>
      <c r="J1" s="231"/>
      <c r="K1" s="231"/>
      <c r="L1" s="231"/>
      <c r="M1" s="231"/>
    </row>
    <row r="2" spans="9:13" ht="18.75">
      <c r="I2" s="231" t="s">
        <v>193</v>
      </c>
      <c r="J2" s="231"/>
      <c r="K2" s="231"/>
      <c r="L2" s="231"/>
      <c r="M2" s="231"/>
    </row>
    <row r="3" spans="9:13" ht="18.75">
      <c r="I3" s="231" t="s">
        <v>194</v>
      </c>
      <c r="J3" s="231"/>
      <c r="K3" s="231"/>
      <c r="L3" s="231"/>
      <c r="M3" s="231"/>
    </row>
    <row r="4" spans="9:13" ht="12.75">
      <c r="I4" s="270"/>
      <c r="J4" s="270"/>
      <c r="K4" s="270"/>
      <c r="L4" s="270"/>
      <c r="M4" s="270"/>
    </row>
    <row r="5" spans="9:13" ht="18.75">
      <c r="I5" s="231" t="s">
        <v>155</v>
      </c>
      <c r="J5" s="231"/>
      <c r="K5" s="231"/>
      <c r="L5" s="231"/>
      <c r="M5" s="231"/>
    </row>
    <row r="6" spans="1:13" ht="15" customHeight="1">
      <c r="A6" s="7"/>
      <c r="I6" s="231" t="s">
        <v>41</v>
      </c>
      <c r="J6" s="231"/>
      <c r="K6" s="231"/>
      <c r="L6" s="231"/>
      <c r="M6" s="231"/>
    </row>
    <row r="7" spans="1:15" ht="60" customHeight="1">
      <c r="A7" s="7"/>
      <c r="I7" s="230" t="s">
        <v>118</v>
      </c>
      <c r="J7" s="230"/>
      <c r="K7" s="230"/>
      <c r="L7" s="230"/>
      <c r="M7" s="230"/>
      <c r="O7" t="s">
        <v>60</v>
      </c>
    </row>
    <row r="8" spans="1:13" ht="10.5" customHeight="1">
      <c r="A8" s="7"/>
      <c r="I8" s="43"/>
      <c r="J8" s="46"/>
      <c r="K8" s="46"/>
      <c r="L8" s="46"/>
      <c r="M8" s="46"/>
    </row>
    <row r="9" spans="1:13" ht="48" customHeight="1">
      <c r="A9" s="49"/>
      <c r="B9" s="290" t="s">
        <v>51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49"/>
    </row>
    <row r="10" spans="1:13" ht="15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2.75" customHeight="1">
      <c r="A11" s="289" t="s">
        <v>18</v>
      </c>
      <c r="B11" s="272" t="s">
        <v>19</v>
      </c>
      <c r="C11" s="272" t="s">
        <v>37</v>
      </c>
      <c r="D11" s="272" t="s">
        <v>42</v>
      </c>
      <c r="E11" s="272"/>
      <c r="F11" s="272"/>
      <c r="G11" s="272"/>
      <c r="H11" s="279" t="s">
        <v>20</v>
      </c>
      <c r="I11" s="280"/>
      <c r="J11" s="280"/>
      <c r="K11" s="280"/>
      <c r="L11" s="280"/>
      <c r="M11" s="281"/>
    </row>
    <row r="12" spans="1:13" ht="12.75" customHeight="1">
      <c r="A12" s="289"/>
      <c r="B12" s="272"/>
      <c r="C12" s="272"/>
      <c r="D12" s="272"/>
      <c r="E12" s="272"/>
      <c r="F12" s="272"/>
      <c r="G12" s="272"/>
      <c r="H12" s="282"/>
      <c r="I12" s="283"/>
      <c r="J12" s="283"/>
      <c r="K12" s="283"/>
      <c r="L12" s="283"/>
      <c r="M12" s="284"/>
    </row>
    <row r="13" spans="1:13" ht="5.25" customHeight="1">
      <c r="A13" s="289"/>
      <c r="B13" s="272"/>
      <c r="C13" s="272"/>
      <c r="D13" s="272"/>
      <c r="E13" s="272"/>
      <c r="F13" s="272"/>
      <c r="G13" s="272"/>
      <c r="H13" s="285"/>
      <c r="I13" s="286"/>
      <c r="J13" s="286"/>
      <c r="K13" s="286"/>
      <c r="L13" s="286"/>
      <c r="M13" s="287"/>
    </row>
    <row r="14" spans="1:13" ht="15.75" customHeight="1">
      <c r="A14" s="289"/>
      <c r="B14" s="272"/>
      <c r="C14" s="272"/>
      <c r="D14" s="272" t="s">
        <v>21</v>
      </c>
      <c r="E14" s="272" t="s">
        <v>33</v>
      </c>
      <c r="F14" s="272" t="s">
        <v>22</v>
      </c>
      <c r="G14" s="272" t="s">
        <v>23</v>
      </c>
      <c r="H14" s="288" t="s">
        <v>24</v>
      </c>
      <c r="I14" s="271">
        <v>2023</v>
      </c>
      <c r="J14" s="271">
        <v>2024</v>
      </c>
      <c r="K14" s="271">
        <v>2025</v>
      </c>
      <c r="L14" s="271">
        <v>2026</v>
      </c>
      <c r="M14" s="271">
        <v>2027</v>
      </c>
    </row>
    <row r="15" spans="1:15" ht="22.5" customHeight="1">
      <c r="A15" s="289"/>
      <c r="B15" s="272"/>
      <c r="C15" s="272"/>
      <c r="D15" s="272"/>
      <c r="E15" s="272"/>
      <c r="F15" s="272"/>
      <c r="G15" s="272"/>
      <c r="H15" s="288"/>
      <c r="I15" s="271"/>
      <c r="J15" s="271"/>
      <c r="K15" s="271"/>
      <c r="L15" s="271"/>
      <c r="M15" s="271"/>
      <c r="O15" s="64"/>
    </row>
    <row r="16" spans="1:13" ht="15.7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</row>
    <row r="17" spans="1:14" ht="20.25" customHeight="1">
      <c r="A17" s="272" t="s">
        <v>25</v>
      </c>
      <c r="B17" s="276" t="s">
        <v>128</v>
      </c>
      <c r="C17" s="38" t="s">
        <v>6</v>
      </c>
      <c r="D17" s="16"/>
      <c r="E17" s="16"/>
      <c r="F17" s="16"/>
      <c r="G17" s="16"/>
      <c r="H17" s="76">
        <f aca="true" t="shared" si="0" ref="H17:H22">I17+J17+K17+L17+M17</f>
        <v>29410</v>
      </c>
      <c r="I17" s="76">
        <f>I22+I27+I32+I37+I42+I47+I52+I57</f>
        <v>14225</v>
      </c>
      <c r="J17" s="76">
        <f>J22+J27+J32+J37+J42+J47+J52</f>
        <v>14600</v>
      </c>
      <c r="K17" s="79">
        <f>K22+K27+K32+K37+K42+K47+K52</f>
        <v>205</v>
      </c>
      <c r="L17" s="113">
        <f>L22+L27+L32+L37+L42+L47+L52</f>
        <v>175</v>
      </c>
      <c r="M17" s="79">
        <f>M22+M27+M32+M37+M42+M47+M52</f>
        <v>205</v>
      </c>
      <c r="N17" s="39"/>
    </row>
    <row r="18" spans="1:18" ht="31.5">
      <c r="A18" s="272"/>
      <c r="B18" s="277"/>
      <c r="C18" s="8" t="s">
        <v>13</v>
      </c>
      <c r="D18" s="9"/>
      <c r="E18" s="9"/>
      <c r="F18" s="9"/>
      <c r="G18" s="10"/>
      <c r="H18" s="79">
        <f t="shared" si="0"/>
        <v>0</v>
      </c>
      <c r="I18" s="79">
        <f>I23+I28++I33+I38+I43</f>
        <v>0</v>
      </c>
      <c r="J18" s="79">
        <f>J23+J28++J33+J38+J43</f>
        <v>0</v>
      </c>
      <c r="K18" s="79">
        <f>K23+K28++K33+K38+K43</f>
        <v>0</v>
      </c>
      <c r="L18" s="79">
        <f>L23+L28++L33+L38+L43</f>
        <v>0</v>
      </c>
      <c r="M18" s="79">
        <f>M23+M28++M33+M38+M43</f>
        <v>0</v>
      </c>
      <c r="O18" s="65"/>
      <c r="R18" s="64"/>
    </row>
    <row r="19" spans="1:15" ht="31.5">
      <c r="A19" s="272"/>
      <c r="B19" s="277"/>
      <c r="C19" s="8" t="s">
        <v>7</v>
      </c>
      <c r="D19" s="11"/>
      <c r="E19" s="11"/>
      <c r="F19" s="11"/>
      <c r="G19" s="10"/>
      <c r="H19" s="76">
        <f t="shared" si="0"/>
        <v>14000</v>
      </c>
      <c r="I19" s="76">
        <f>I24+I29++I34+I39+I44+I49+I54+I59</f>
        <v>7000</v>
      </c>
      <c r="J19" s="76">
        <f>J24+J29++J34+J39+J44+J49+J54</f>
        <v>7000</v>
      </c>
      <c r="K19" s="79">
        <f>K24+K29++K34+K39+K44+K49+K54</f>
        <v>0</v>
      </c>
      <c r="L19" s="113">
        <f>L24+L29++L34+L39+L44+L49+L54</f>
        <v>0</v>
      </c>
      <c r="M19" s="79">
        <f>M24+M29++M34+M39+M44+M49+M54</f>
        <v>0</v>
      </c>
      <c r="O19" s="97"/>
    </row>
    <row r="20" spans="1:13" ht="31.5">
      <c r="A20" s="272"/>
      <c r="B20" s="277"/>
      <c r="C20" s="8" t="s">
        <v>35</v>
      </c>
      <c r="D20" s="11"/>
      <c r="E20" s="11"/>
      <c r="F20" s="11"/>
      <c r="G20" s="10"/>
      <c r="H20" s="76">
        <f t="shared" si="0"/>
        <v>15310</v>
      </c>
      <c r="I20" s="76">
        <f>I25+I30+I35+I40+I45+I50+I55+I60</f>
        <v>7175</v>
      </c>
      <c r="J20" s="76">
        <f>J25+J30++J35+J40+J45+J50</f>
        <v>7550</v>
      </c>
      <c r="K20" s="114">
        <f>K25+K30++K35+K40+K45+K50</f>
        <v>205</v>
      </c>
      <c r="L20" s="79">
        <f>L25+L30++L35+L40+L45+L50</f>
        <v>175</v>
      </c>
      <c r="M20" s="79">
        <f>M25+M30++M35+M40+M45+M50</f>
        <v>205</v>
      </c>
    </row>
    <row r="21" spans="1:13" ht="63">
      <c r="A21" s="272"/>
      <c r="B21" s="278"/>
      <c r="C21" s="8" t="s">
        <v>52</v>
      </c>
      <c r="D21" s="11"/>
      <c r="E21" s="11"/>
      <c r="F21" s="11"/>
      <c r="G21" s="10"/>
      <c r="H21" s="76">
        <f t="shared" si="0"/>
        <v>100</v>
      </c>
      <c r="I21" s="76">
        <f>I26+I31++I36+I41+I46+I51+I56</f>
        <v>50</v>
      </c>
      <c r="J21" s="79">
        <f>J26+J31++J36+J41+J46+J51+J56</f>
        <v>50</v>
      </c>
      <c r="K21" s="79">
        <f>K26+K31++K36+K41+K46+K51+K56</f>
        <v>0</v>
      </c>
      <c r="L21" s="79">
        <f>L26+L31++L36+L41+L46+L51+L56</f>
        <v>0</v>
      </c>
      <c r="M21" s="79">
        <f>M26+M31++M36+M41+M46+M51+M56</f>
        <v>0</v>
      </c>
    </row>
    <row r="22" spans="1:13" ht="27" customHeight="1">
      <c r="A22" s="267" t="s">
        <v>26</v>
      </c>
      <c r="B22" s="268" t="s">
        <v>27</v>
      </c>
      <c r="C22" s="12" t="s">
        <v>6</v>
      </c>
      <c r="D22" s="13"/>
      <c r="E22" s="13"/>
      <c r="F22" s="13"/>
      <c r="G22" s="12"/>
      <c r="H22" s="80">
        <f t="shared" si="0"/>
        <v>0</v>
      </c>
      <c r="I22" s="80">
        <v>0</v>
      </c>
      <c r="J22" s="80">
        <v>0</v>
      </c>
      <c r="K22" s="80">
        <v>0</v>
      </c>
      <c r="L22" s="80">
        <f>'Строительство ПР3'!F12</f>
        <v>0</v>
      </c>
      <c r="M22" s="80">
        <f>'Строительство ПР3'!F15</f>
        <v>0</v>
      </c>
    </row>
    <row r="23" spans="1:13" ht="35.25" customHeight="1">
      <c r="A23" s="267"/>
      <c r="B23" s="268"/>
      <c r="C23" s="8" t="s">
        <v>13</v>
      </c>
      <c r="D23" s="13"/>
      <c r="E23" s="13"/>
      <c r="F23" s="13"/>
      <c r="G23" s="12"/>
      <c r="H23" s="139">
        <v>0</v>
      </c>
      <c r="I23" s="139">
        <v>0</v>
      </c>
      <c r="J23" s="139">
        <v>0</v>
      </c>
      <c r="K23" s="139">
        <v>0</v>
      </c>
      <c r="L23" s="139">
        <f>'Строительство ПР3'!G11</f>
        <v>0</v>
      </c>
      <c r="M23" s="139">
        <f>'Строительство ПР3'!G15</f>
        <v>0</v>
      </c>
    </row>
    <row r="24" spans="1:13" ht="37.5" customHeight="1">
      <c r="A24" s="267"/>
      <c r="B24" s="268"/>
      <c r="C24" s="8" t="s">
        <v>7</v>
      </c>
      <c r="D24" s="14"/>
      <c r="E24" s="14"/>
      <c r="F24" s="14"/>
      <c r="G24" s="15"/>
      <c r="H24" s="139">
        <v>0</v>
      </c>
      <c r="I24" s="139">
        <v>0</v>
      </c>
      <c r="J24" s="139">
        <v>0</v>
      </c>
      <c r="K24" s="139">
        <v>0</v>
      </c>
      <c r="L24" s="139">
        <f>'Строительство ПР3'!H11</f>
        <v>0</v>
      </c>
      <c r="M24" s="139">
        <f>'Строительство ПР3'!H15</f>
        <v>0</v>
      </c>
    </row>
    <row r="25" spans="1:13" ht="33.75" customHeight="1">
      <c r="A25" s="267"/>
      <c r="B25" s="268"/>
      <c r="C25" s="81" t="s">
        <v>35</v>
      </c>
      <c r="D25" s="14"/>
      <c r="E25" s="14"/>
      <c r="F25" s="14"/>
      <c r="G25" s="15"/>
      <c r="H25" s="139">
        <v>0</v>
      </c>
      <c r="I25" s="139">
        <v>0</v>
      </c>
      <c r="J25" s="139">
        <v>0</v>
      </c>
      <c r="K25" s="139">
        <v>0</v>
      </c>
      <c r="L25" s="139">
        <f>'Строительство ПР3'!J11</f>
        <v>0</v>
      </c>
      <c r="M25" s="139">
        <f>'Строительство ПР3'!J15</f>
        <v>0</v>
      </c>
    </row>
    <row r="26" spans="1:13" ht="69" customHeight="1">
      <c r="A26" s="267"/>
      <c r="B26" s="268"/>
      <c r="C26" s="8" t="s">
        <v>52</v>
      </c>
      <c r="D26" s="14"/>
      <c r="E26" s="14"/>
      <c r="F26" s="14"/>
      <c r="G26" s="15"/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</row>
    <row r="27" spans="1:13" ht="27.75" customHeight="1">
      <c r="A27" s="267" t="s">
        <v>28</v>
      </c>
      <c r="B27" s="269" t="s">
        <v>29</v>
      </c>
      <c r="C27" s="12" t="s">
        <v>6</v>
      </c>
      <c r="D27" s="13"/>
      <c r="E27" s="13"/>
      <c r="F27" s="13"/>
      <c r="G27" s="13"/>
      <c r="H27" s="77">
        <f>I27+J27+K27+L27+M27</f>
        <v>0</v>
      </c>
      <c r="I27" s="77">
        <v>0</v>
      </c>
      <c r="J27" s="77">
        <v>0</v>
      </c>
      <c r="K27" s="77">
        <f>SUM(K28:K31)</f>
        <v>0</v>
      </c>
      <c r="L27" s="77">
        <f>SUM(L28:L31)</f>
        <v>0</v>
      </c>
      <c r="M27" s="77">
        <f>SUM(M28:M31)</f>
        <v>0</v>
      </c>
    </row>
    <row r="28" spans="1:13" ht="32.25" customHeight="1">
      <c r="A28" s="267"/>
      <c r="B28" s="269"/>
      <c r="C28" s="8" t="s">
        <v>13</v>
      </c>
      <c r="D28" s="13"/>
      <c r="E28" s="13"/>
      <c r="F28" s="13"/>
      <c r="G28" s="13"/>
      <c r="H28" s="54">
        <v>0</v>
      </c>
      <c r="I28" s="8">
        <v>0</v>
      </c>
      <c r="J28" s="54">
        <v>0</v>
      </c>
      <c r="K28" s="54">
        <v>0</v>
      </c>
      <c r="L28" s="54">
        <v>0</v>
      </c>
      <c r="M28" s="54">
        <v>0</v>
      </c>
    </row>
    <row r="29" spans="1:13" ht="45" customHeight="1">
      <c r="A29" s="267"/>
      <c r="B29" s="269"/>
      <c r="C29" s="8" t="s">
        <v>7</v>
      </c>
      <c r="D29" s="13"/>
      <c r="E29" s="13"/>
      <c r="F29" s="13"/>
      <c r="G29" s="13"/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</row>
    <row r="30" spans="1:13" ht="30" customHeight="1">
      <c r="A30" s="267"/>
      <c r="B30" s="269"/>
      <c r="C30" s="8" t="s">
        <v>35</v>
      </c>
      <c r="D30" s="14"/>
      <c r="E30" s="14"/>
      <c r="F30" s="14"/>
      <c r="G30" s="14"/>
      <c r="H30" s="54">
        <f>I30+J30+K30+L30+M30</f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</row>
    <row r="31" spans="1:13" ht="63">
      <c r="A31" s="267"/>
      <c r="B31" s="269"/>
      <c r="C31" s="8" t="s">
        <v>52</v>
      </c>
      <c r="D31" s="14"/>
      <c r="E31" s="14"/>
      <c r="F31" s="14"/>
      <c r="G31" s="14"/>
      <c r="H31" s="54">
        <f>I31+J31+K31+L31+M31</f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</row>
    <row r="32" spans="1:13" ht="28.5" customHeight="1">
      <c r="A32" s="261" t="s">
        <v>30</v>
      </c>
      <c r="B32" s="273" t="s">
        <v>109</v>
      </c>
      <c r="C32" s="12" t="s">
        <v>6</v>
      </c>
      <c r="D32" s="13"/>
      <c r="E32" s="13"/>
      <c r="F32" s="13"/>
      <c r="G32" s="13"/>
      <c r="H32" s="167">
        <f>H33+H34+H35+H36</f>
        <v>6400</v>
      </c>
      <c r="I32" s="168">
        <f>SUM(I33:I36)</f>
        <v>0</v>
      </c>
      <c r="J32" s="80">
        <f>SUM(J33:J36)</f>
        <v>6400</v>
      </c>
      <c r="K32" s="80">
        <f>SUM(K33:K36)</f>
        <v>0</v>
      </c>
      <c r="L32" s="80">
        <f>SUM(L33:L36)</f>
        <v>0</v>
      </c>
      <c r="M32" s="80">
        <f>SUM(M33:M36)</f>
        <v>0</v>
      </c>
    </row>
    <row r="33" spans="1:13" ht="37.5" customHeight="1">
      <c r="A33" s="262"/>
      <c r="B33" s="274"/>
      <c r="C33" s="8" t="s">
        <v>13</v>
      </c>
      <c r="D33" s="13"/>
      <c r="E33" s="13"/>
      <c r="F33" s="13"/>
      <c r="G33" s="13"/>
      <c r="H33" s="126">
        <v>0</v>
      </c>
      <c r="I33" s="126">
        <v>0</v>
      </c>
      <c r="J33" s="54">
        <v>0</v>
      </c>
      <c r="K33" s="54">
        <v>0</v>
      </c>
      <c r="L33" s="54">
        <v>0</v>
      </c>
      <c r="M33" s="54">
        <v>0</v>
      </c>
    </row>
    <row r="34" spans="1:15" ht="36" customHeight="1">
      <c r="A34" s="262"/>
      <c r="B34" s="274"/>
      <c r="C34" s="8" t="s">
        <v>7</v>
      </c>
      <c r="D34" s="14"/>
      <c r="E34" s="14"/>
      <c r="F34" s="14"/>
      <c r="G34" s="14"/>
      <c r="H34" s="54">
        <f>I34+J34+K34+L34+M34</f>
        <v>1000</v>
      </c>
      <c r="I34" s="54">
        <f>'Ремонт в границах ПР 5'!H17</f>
        <v>0</v>
      </c>
      <c r="J34" s="54">
        <f>'Ремонт в границах ПР 5'!H23</f>
        <v>1000</v>
      </c>
      <c r="K34" s="8">
        <f>'Ремонт в границах ПР 5'!H29</f>
        <v>0</v>
      </c>
      <c r="L34" s="138">
        <v>0</v>
      </c>
      <c r="M34" s="8">
        <f>'Ремонт в границах ПР 5'!H42</f>
        <v>0</v>
      </c>
      <c r="O34" s="97"/>
    </row>
    <row r="35" spans="1:13" ht="31.5">
      <c r="A35" s="262"/>
      <c r="B35" s="274"/>
      <c r="C35" s="8" t="s">
        <v>35</v>
      </c>
      <c r="D35" s="14"/>
      <c r="E35" s="14"/>
      <c r="F35" s="14"/>
      <c r="G35" s="14"/>
      <c r="H35" s="54">
        <f>I35+J35+K35+L35+M35</f>
        <v>5400</v>
      </c>
      <c r="I35" s="54">
        <f>'Ремонт в границах ПР 5'!I17</f>
        <v>0</v>
      </c>
      <c r="J35" s="54">
        <f>'Ремонт в границах ПР 5'!I23</f>
        <v>5400</v>
      </c>
      <c r="K35" s="54">
        <f>'Ремонт в границах ПР 5'!I29</f>
        <v>0</v>
      </c>
      <c r="L35" s="54">
        <v>0</v>
      </c>
      <c r="M35" s="8">
        <f>'Ремонт в границах ПР 5'!I42</f>
        <v>0</v>
      </c>
    </row>
    <row r="36" spans="1:13" ht="63">
      <c r="A36" s="263"/>
      <c r="B36" s="275"/>
      <c r="C36" s="8" t="s">
        <v>52</v>
      </c>
      <c r="D36" s="14"/>
      <c r="E36" s="14"/>
      <c r="F36" s="14"/>
      <c r="G36" s="14"/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</row>
    <row r="37" spans="1:13" ht="30" customHeight="1">
      <c r="A37" s="261" t="s">
        <v>31</v>
      </c>
      <c r="B37" s="264" t="s">
        <v>110</v>
      </c>
      <c r="C37" s="12" t="s">
        <v>6</v>
      </c>
      <c r="D37" s="13"/>
      <c r="E37" s="13"/>
      <c r="F37" s="13"/>
      <c r="G37" s="13"/>
      <c r="H37" s="77">
        <f>I37+J37+K37+L37+M37</f>
        <v>635</v>
      </c>
      <c r="I37" s="77">
        <f>'ПСД Ремонт в границах ПР6'!D15</f>
        <v>100</v>
      </c>
      <c r="J37" s="77">
        <f>'ПСД Ремонт в границах ПР6'!D21</f>
        <v>100</v>
      </c>
      <c r="K37" s="77">
        <f>'ПСД Ремонт в границах ПР6'!D28</f>
        <v>155</v>
      </c>
      <c r="L37" s="77">
        <f>'ПСД Ремонт в границах ПР6'!D34</f>
        <v>130</v>
      </c>
      <c r="M37" s="77">
        <f>'ПСД Ремонт в границах ПР6'!D40</f>
        <v>150</v>
      </c>
    </row>
    <row r="38" spans="1:13" ht="36.75" customHeight="1">
      <c r="A38" s="262"/>
      <c r="B38" s="265"/>
      <c r="C38" s="8" t="s">
        <v>13</v>
      </c>
      <c r="D38" s="13"/>
      <c r="E38" s="13"/>
      <c r="F38" s="13"/>
      <c r="G38" s="13"/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</row>
    <row r="39" spans="1:13" ht="31.5">
      <c r="A39" s="262"/>
      <c r="B39" s="265"/>
      <c r="C39" s="8" t="s">
        <v>7</v>
      </c>
      <c r="D39" s="14"/>
      <c r="E39" s="14"/>
      <c r="F39" s="14"/>
      <c r="G39" s="14"/>
      <c r="H39" s="126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</row>
    <row r="40" spans="1:13" ht="31.5">
      <c r="A40" s="262"/>
      <c r="B40" s="265"/>
      <c r="C40" s="8" t="s">
        <v>35</v>
      </c>
      <c r="D40" s="14"/>
      <c r="E40" s="14"/>
      <c r="F40" s="14"/>
      <c r="G40" s="14"/>
      <c r="H40" s="54">
        <f>I40+J40+K40+L40+M40</f>
        <v>635</v>
      </c>
      <c r="I40" s="54">
        <f>'ПСД Ремонт в границах ПР6'!E15</f>
        <v>100</v>
      </c>
      <c r="J40" s="54">
        <f>'ПСД Ремонт в границах ПР6'!E21</f>
        <v>100</v>
      </c>
      <c r="K40" s="54">
        <f>'ПСД Ремонт в границах ПР6'!F28</f>
        <v>155</v>
      </c>
      <c r="L40" s="54">
        <f>'ПСД Ремонт в границах ПР6'!F34</f>
        <v>130</v>
      </c>
      <c r="M40" s="54">
        <f>'ПСД Ремонт в границах ПР6'!F40</f>
        <v>150</v>
      </c>
    </row>
    <row r="41" spans="1:13" ht="63">
      <c r="A41" s="263"/>
      <c r="B41" s="266"/>
      <c r="C41" s="8" t="s">
        <v>52</v>
      </c>
      <c r="D41" s="14"/>
      <c r="E41" s="14"/>
      <c r="F41" s="14"/>
      <c r="G41" s="14"/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</row>
    <row r="42" spans="1:13" s="25" customFormat="1" ht="18" customHeight="1">
      <c r="A42" s="261" t="s">
        <v>32</v>
      </c>
      <c r="B42" s="264" t="s">
        <v>111</v>
      </c>
      <c r="C42" s="12" t="s">
        <v>6</v>
      </c>
      <c r="D42" s="13"/>
      <c r="E42" s="13"/>
      <c r="F42" s="13"/>
      <c r="G42" s="13"/>
      <c r="H42" s="77">
        <f>I42+J42+K42+L42+M42</f>
        <v>3000</v>
      </c>
      <c r="I42" s="77">
        <f>SUM(I43:I46)</f>
        <v>0</v>
      </c>
      <c r="J42" s="77">
        <f>SUM(J43:J46)</f>
        <v>3000</v>
      </c>
      <c r="K42" s="77">
        <f>SUM(K43:K46)</f>
        <v>0</v>
      </c>
      <c r="L42" s="77">
        <f>SUM(L43:L46)</f>
        <v>0</v>
      </c>
      <c r="M42" s="77">
        <f>SUM(M43:M46)</f>
        <v>0</v>
      </c>
    </row>
    <row r="43" spans="1:13" s="25" customFormat="1" ht="31.5">
      <c r="A43" s="262"/>
      <c r="B43" s="265"/>
      <c r="C43" s="8" t="s">
        <v>13</v>
      </c>
      <c r="D43" s="14"/>
      <c r="E43" s="14"/>
      <c r="F43" s="14"/>
      <c r="G43" s="14"/>
      <c r="H43" s="126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</row>
    <row r="44" spans="1:13" s="25" customFormat="1" ht="31.5">
      <c r="A44" s="262"/>
      <c r="B44" s="265"/>
      <c r="C44" s="8" t="s">
        <v>7</v>
      </c>
      <c r="D44" s="14"/>
      <c r="E44" s="14"/>
      <c r="F44" s="14"/>
      <c r="G44" s="14"/>
      <c r="H44" s="54">
        <f>I44+J44+K44+L44+M44</f>
        <v>1000</v>
      </c>
      <c r="I44" s="115">
        <f>'Ремонт вне границ ПР 7'!H24</f>
        <v>0</v>
      </c>
      <c r="J44" s="54">
        <f>'Ремонт вне границ ПР 7'!H15</f>
        <v>1000</v>
      </c>
      <c r="K44" s="54">
        <v>0</v>
      </c>
      <c r="L44" s="54">
        <v>0</v>
      </c>
      <c r="M44" s="54">
        <v>0</v>
      </c>
    </row>
    <row r="45" spans="1:13" s="25" customFormat="1" ht="31.5" customHeight="1">
      <c r="A45" s="262"/>
      <c r="B45" s="265"/>
      <c r="C45" s="8" t="s">
        <v>35</v>
      </c>
      <c r="D45" s="24"/>
      <c r="E45" s="24"/>
      <c r="F45" s="24"/>
      <c r="G45" s="24"/>
      <c r="H45" s="115">
        <f>I45+J45+K45+L45+M45</f>
        <v>2000</v>
      </c>
      <c r="I45" s="115">
        <v>0</v>
      </c>
      <c r="J45" s="115">
        <f>'Ремонт вне границ ПР 7'!I15</f>
        <v>2000</v>
      </c>
      <c r="K45" s="115">
        <v>0</v>
      </c>
      <c r="L45" s="115">
        <v>0</v>
      </c>
      <c r="M45" s="115">
        <v>0</v>
      </c>
    </row>
    <row r="46" spans="1:13" s="25" customFormat="1" ht="63">
      <c r="A46" s="263"/>
      <c r="B46" s="266"/>
      <c r="C46" s="8" t="s">
        <v>52</v>
      </c>
      <c r="D46" s="24"/>
      <c r="E46" s="24"/>
      <c r="F46" s="24"/>
      <c r="G46" s="24"/>
      <c r="H46" s="115">
        <f>I46+J46+K46+L46+M46</f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</row>
    <row r="47" spans="1:13" s="25" customFormat="1" ht="30.75" customHeight="1">
      <c r="A47" s="261" t="s">
        <v>56</v>
      </c>
      <c r="B47" s="258" t="s">
        <v>112</v>
      </c>
      <c r="C47" s="12" t="s">
        <v>6</v>
      </c>
      <c r="D47" s="13"/>
      <c r="E47" s="13"/>
      <c r="F47" s="13"/>
      <c r="G47" s="13"/>
      <c r="H47" s="77">
        <f>I47+J47+K47+L47+M47</f>
        <v>240</v>
      </c>
      <c r="I47" s="77">
        <f>SUM(I48:I51)</f>
        <v>40</v>
      </c>
      <c r="J47" s="77">
        <f>SUM(J48:J51)</f>
        <v>50</v>
      </c>
      <c r="K47" s="77">
        <f>SUM(K48:K51)</f>
        <v>50</v>
      </c>
      <c r="L47" s="77">
        <f>SUM(L48:L51)</f>
        <v>45</v>
      </c>
      <c r="M47" s="77">
        <f>SUM(M48:M51)</f>
        <v>55</v>
      </c>
    </row>
    <row r="48" spans="1:13" s="25" customFormat="1" ht="31.5">
      <c r="A48" s="262"/>
      <c r="B48" s="259"/>
      <c r="C48" s="8" t="s">
        <v>13</v>
      </c>
      <c r="D48" s="14"/>
      <c r="E48" s="14"/>
      <c r="F48" s="14"/>
      <c r="G48" s="14"/>
      <c r="H48" s="126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</row>
    <row r="49" spans="1:13" s="25" customFormat="1" ht="31.5">
      <c r="A49" s="262"/>
      <c r="B49" s="259"/>
      <c r="C49" s="8" t="s">
        <v>7</v>
      </c>
      <c r="D49" s="14"/>
      <c r="E49" s="14"/>
      <c r="F49" s="14"/>
      <c r="G49" s="14"/>
      <c r="H49" s="54">
        <v>0</v>
      </c>
      <c r="I49" s="115">
        <v>0</v>
      </c>
      <c r="J49" s="54">
        <v>0</v>
      </c>
      <c r="K49" s="54">
        <v>0</v>
      </c>
      <c r="L49" s="54">
        <v>0</v>
      </c>
      <c r="M49" s="54">
        <v>0</v>
      </c>
    </row>
    <row r="50" spans="1:13" s="25" customFormat="1" ht="33.75" customHeight="1">
      <c r="A50" s="262"/>
      <c r="B50" s="259"/>
      <c r="C50" s="8" t="s">
        <v>35</v>
      </c>
      <c r="D50" s="24"/>
      <c r="E50" s="24"/>
      <c r="F50" s="24"/>
      <c r="G50" s="24"/>
      <c r="H50" s="115">
        <f>I50+J50+K50+L50+M50</f>
        <v>240</v>
      </c>
      <c r="I50" s="115">
        <f>'ПСД РЕМОНТ вне границ ПР8'!F13</f>
        <v>40</v>
      </c>
      <c r="J50" s="115">
        <f>'ПСД РЕМОНТ вне границ ПР8'!F16</f>
        <v>50</v>
      </c>
      <c r="K50" s="115">
        <f>'ПСД РЕМОНТ вне границ ПР8'!F19</f>
        <v>50</v>
      </c>
      <c r="L50" s="115">
        <f>'ПСД РЕМОНТ вне границ ПР8'!F22</f>
        <v>45</v>
      </c>
      <c r="M50" s="115">
        <f>'ПСД РЕМОНТ вне границ ПР8'!F25</f>
        <v>55</v>
      </c>
    </row>
    <row r="51" spans="1:13" s="25" customFormat="1" ht="63">
      <c r="A51" s="263"/>
      <c r="B51" s="260"/>
      <c r="C51" s="8" t="s">
        <v>52</v>
      </c>
      <c r="D51" s="24"/>
      <c r="E51" s="24"/>
      <c r="F51" s="24"/>
      <c r="G51" s="24"/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</row>
    <row r="52" spans="1:13" ht="15.75">
      <c r="A52" s="255" t="s">
        <v>58</v>
      </c>
      <c r="B52" s="258" t="s">
        <v>179</v>
      </c>
      <c r="C52" s="12" t="s">
        <v>6</v>
      </c>
      <c r="D52" s="5"/>
      <c r="E52" s="5"/>
      <c r="F52" s="5"/>
      <c r="G52" s="5"/>
      <c r="H52" s="112">
        <f aca="true" t="shared" si="1" ref="H52:M52">H53+H54+H55+H56</f>
        <v>10100</v>
      </c>
      <c r="I52" s="112">
        <f t="shared" si="1"/>
        <v>5050</v>
      </c>
      <c r="J52" s="112">
        <f t="shared" si="1"/>
        <v>5050</v>
      </c>
      <c r="K52" s="112">
        <f t="shared" si="1"/>
        <v>0</v>
      </c>
      <c r="L52" s="112">
        <f t="shared" si="1"/>
        <v>0</v>
      </c>
      <c r="M52" s="112">
        <f t="shared" si="1"/>
        <v>0</v>
      </c>
    </row>
    <row r="53" spans="1:13" ht="31.5">
      <c r="A53" s="256"/>
      <c r="B53" s="259"/>
      <c r="C53" s="8" t="s">
        <v>13</v>
      </c>
      <c r="D53" s="5"/>
      <c r="E53" s="5"/>
      <c r="F53" s="5"/>
      <c r="G53" s="5"/>
      <c r="H53" s="115">
        <f>I53+J53+K53+L53+M53</f>
        <v>0</v>
      </c>
      <c r="I53" s="115">
        <f>J53+K53+L53+M53+N53</f>
        <v>0</v>
      </c>
      <c r="J53" s="115">
        <v>0</v>
      </c>
      <c r="K53" s="115">
        <v>0</v>
      </c>
      <c r="L53" s="115">
        <v>0</v>
      </c>
      <c r="M53" s="115">
        <v>0</v>
      </c>
    </row>
    <row r="54" spans="1:13" ht="31.5">
      <c r="A54" s="256"/>
      <c r="B54" s="259"/>
      <c r="C54" s="8" t="s">
        <v>7</v>
      </c>
      <c r="D54" s="5"/>
      <c r="E54" s="5"/>
      <c r="F54" s="5"/>
      <c r="G54" s="5"/>
      <c r="H54" s="136">
        <f aca="true" t="shared" si="2" ref="H54:H61">I54+J54+K54+L54+M54</f>
        <v>10000</v>
      </c>
      <c r="I54" s="115">
        <f>'РЕМОНТ поселок ПР 9'!H17</f>
        <v>5000</v>
      </c>
      <c r="J54" s="165">
        <f>'РЕМОНТ поселок ПР 9'!H22</f>
        <v>5000</v>
      </c>
      <c r="K54" s="115">
        <v>0</v>
      </c>
      <c r="L54" s="115">
        <v>0</v>
      </c>
      <c r="M54" s="115">
        <v>0</v>
      </c>
    </row>
    <row r="55" spans="1:22" ht="31.5">
      <c r="A55" s="256"/>
      <c r="B55" s="259"/>
      <c r="C55" s="8" t="s">
        <v>35</v>
      </c>
      <c r="D55" s="5"/>
      <c r="E55" s="5"/>
      <c r="F55" s="5"/>
      <c r="G55" s="5"/>
      <c r="H55" s="136">
        <f t="shared" si="2"/>
        <v>0</v>
      </c>
      <c r="I55" s="137">
        <v>0</v>
      </c>
      <c r="J55" s="137">
        <v>0</v>
      </c>
      <c r="K55" s="137">
        <v>0</v>
      </c>
      <c r="L55" s="137">
        <v>0</v>
      </c>
      <c r="M55" s="137">
        <v>0</v>
      </c>
      <c r="V55" s="65"/>
    </row>
    <row r="56" spans="1:22" ht="63">
      <c r="A56" s="257"/>
      <c r="B56" s="260"/>
      <c r="C56" s="8" t="s">
        <v>52</v>
      </c>
      <c r="D56" s="5"/>
      <c r="E56" s="5"/>
      <c r="F56" s="5"/>
      <c r="G56" s="5"/>
      <c r="H56" s="153">
        <f t="shared" si="2"/>
        <v>100</v>
      </c>
      <c r="I56" s="115">
        <f>'РЕМОНТ поселок ПР 9'!J17</f>
        <v>50</v>
      </c>
      <c r="J56" s="115">
        <f>'РЕМОНТ поселок ПР 9'!J22</f>
        <v>50</v>
      </c>
      <c r="K56" s="115">
        <v>0</v>
      </c>
      <c r="L56" s="115">
        <v>0</v>
      </c>
      <c r="M56" s="115">
        <v>0</v>
      </c>
      <c r="V56" s="65"/>
    </row>
    <row r="57" spans="1:22" ht="15.75">
      <c r="A57" s="253" t="s">
        <v>166</v>
      </c>
      <c r="B57" s="254" t="s">
        <v>165</v>
      </c>
      <c r="C57" s="218" t="s">
        <v>6</v>
      </c>
      <c r="D57" s="201"/>
      <c r="E57" s="201"/>
      <c r="F57" s="201"/>
      <c r="G57" s="201"/>
      <c r="H57" s="219">
        <f t="shared" si="2"/>
        <v>9035</v>
      </c>
      <c r="I57" s="219">
        <f>I58+I59+I60+I61</f>
        <v>9035</v>
      </c>
      <c r="J57" s="174"/>
      <c r="K57" s="174"/>
      <c r="L57" s="174"/>
      <c r="M57" s="174"/>
      <c r="V57" s="65"/>
    </row>
    <row r="58" spans="1:22" ht="31.5">
      <c r="A58" s="253"/>
      <c r="B58" s="254"/>
      <c r="C58" s="220" t="s">
        <v>13</v>
      </c>
      <c r="D58" s="201"/>
      <c r="E58" s="201"/>
      <c r="F58" s="201"/>
      <c r="G58" s="201"/>
      <c r="H58" s="219">
        <f t="shared" si="2"/>
        <v>0</v>
      </c>
      <c r="I58" s="219">
        <v>0</v>
      </c>
      <c r="J58" s="174"/>
      <c r="K58" s="174"/>
      <c r="L58" s="174"/>
      <c r="M58" s="174"/>
      <c r="V58" s="65"/>
    </row>
    <row r="59" spans="1:13" ht="31.5">
      <c r="A59" s="253"/>
      <c r="B59" s="254"/>
      <c r="C59" s="220" t="s">
        <v>7</v>
      </c>
      <c r="D59" s="201"/>
      <c r="E59" s="201"/>
      <c r="F59" s="201"/>
      <c r="G59" s="201"/>
      <c r="H59" s="219">
        <f t="shared" si="2"/>
        <v>2000</v>
      </c>
      <c r="I59" s="219">
        <f>'Капремонт в границах ПР 12'!H18</f>
        <v>2000</v>
      </c>
      <c r="J59" s="174"/>
      <c r="K59" s="174"/>
      <c r="L59" s="174"/>
      <c r="M59" s="174"/>
    </row>
    <row r="60" spans="1:13" ht="31.5">
      <c r="A60" s="253"/>
      <c r="B60" s="254"/>
      <c r="C60" s="220" t="s">
        <v>35</v>
      </c>
      <c r="D60" s="201"/>
      <c r="E60" s="201"/>
      <c r="F60" s="201"/>
      <c r="G60" s="201"/>
      <c r="H60" s="219">
        <f t="shared" si="2"/>
        <v>7035</v>
      </c>
      <c r="I60" s="219">
        <f>'Капремонт в границах ПР 12'!I18</f>
        <v>7035</v>
      </c>
      <c r="J60" s="174"/>
      <c r="K60" s="174"/>
      <c r="L60" s="174"/>
      <c r="M60" s="174"/>
    </row>
    <row r="61" spans="1:13" ht="63">
      <c r="A61" s="253"/>
      <c r="B61" s="254"/>
      <c r="C61" s="220" t="s">
        <v>52</v>
      </c>
      <c r="D61" s="201"/>
      <c r="E61" s="201"/>
      <c r="F61" s="201"/>
      <c r="G61" s="201"/>
      <c r="H61" s="219">
        <f t="shared" si="2"/>
        <v>0</v>
      </c>
      <c r="I61" s="219">
        <v>0</v>
      </c>
      <c r="J61" s="174"/>
      <c r="K61" s="174"/>
      <c r="L61" s="174"/>
      <c r="M61" s="174"/>
    </row>
  </sheetData>
  <sheetProtection/>
  <mergeCells count="41">
    <mergeCell ref="I1:M1"/>
    <mergeCell ref="I2:M2"/>
    <mergeCell ref="I3:M3"/>
    <mergeCell ref="A11:A15"/>
    <mergeCell ref="D11:G13"/>
    <mergeCell ref="J14:J15"/>
    <mergeCell ref="E14:E15"/>
    <mergeCell ref="I6:M6"/>
    <mergeCell ref="I7:M7"/>
    <mergeCell ref="B9:L9"/>
    <mergeCell ref="A17:A21"/>
    <mergeCell ref="B17:B21"/>
    <mergeCell ref="K14:K15"/>
    <mergeCell ref="H11:M13"/>
    <mergeCell ref="D14:D15"/>
    <mergeCell ref="F14:F15"/>
    <mergeCell ref="G14:G15"/>
    <mergeCell ref="H14:H15"/>
    <mergeCell ref="I4:M4"/>
    <mergeCell ref="I5:M5"/>
    <mergeCell ref="L14:L15"/>
    <mergeCell ref="M14:M15"/>
    <mergeCell ref="I14:I15"/>
    <mergeCell ref="B11:B15"/>
    <mergeCell ref="C11:C15"/>
    <mergeCell ref="A42:A46"/>
    <mergeCell ref="B42:B46"/>
    <mergeCell ref="A22:A26"/>
    <mergeCell ref="B22:B26"/>
    <mergeCell ref="A27:A31"/>
    <mergeCell ref="B27:B31"/>
    <mergeCell ref="B37:B41"/>
    <mergeCell ref="A37:A41"/>
    <mergeCell ref="A32:A36"/>
    <mergeCell ref="B32:B36"/>
    <mergeCell ref="A57:A61"/>
    <mergeCell ref="B57:B61"/>
    <mergeCell ref="A52:A56"/>
    <mergeCell ref="B52:B56"/>
    <mergeCell ref="A47:A51"/>
    <mergeCell ref="B47:B51"/>
  </mergeCells>
  <printOptions/>
  <pageMargins left="0.3937007874015748" right="0.31496062992125984" top="0.7480314960629921" bottom="0.5905511811023623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J6" sqref="J5:J6"/>
    </sheetView>
  </sheetViews>
  <sheetFormatPr defaultColWidth="9.140625" defaultRowHeight="12.75"/>
  <cols>
    <col min="1" max="1" width="4.7109375" style="0" customWidth="1"/>
    <col min="2" max="2" width="45.421875" style="0" customWidth="1"/>
    <col min="3" max="3" width="26.7109375" style="0" customWidth="1"/>
    <col min="4" max="4" width="16.140625" style="0" customWidth="1"/>
    <col min="5" max="5" width="19.00390625" style="0" customWidth="1"/>
    <col min="6" max="6" width="20.140625" style="0" customWidth="1"/>
    <col min="7" max="7" width="13.00390625" style="0" customWidth="1"/>
  </cols>
  <sheetData>
    <row r="2" spans="3:6" ht="18.75">
      <c r="C2" s="195"/>
      <c r="D2" s="231" t="s">
        <v>50</v>
      </c>
      <c r="E2" s="231"/>
      <c r="F2" s="231"/>
    </row>
    <row r="3" spans="1:6" ht="18.75">
      <c r="A3" s="35"/>
      <c r="B3" s="35"/>
      <c r="C3" s="194"/>
      <c r="D3" s="232" t="s">
        <v>41</v>
      </c>
      <c r="E3" s="232"/>
      <c r="F3" s="232"/>
    </row>
    <row r="4" spans="1:6" ht="75.75" customHeight="1">
      <c r="A4" s="35"/>
      <c r="B4" s="35"/>
      <c r="C4" s="193"/>
      <c r="D4" s="230" t="s">
        <v>124</v>
      </c>
      <c r="E4" s="230"/>
      <c r="F4" s="230"/>
    </row>
    <row r="5" spans="1:6" ht="51.75" customHeight="1">
      <c r="A5" s="60"/>
      <c r="B5" s="251" t="s">
        <v>157</v>
      </c>
      <c r="C5" s="251"/>
      <c r="D5" s="251"/>
      <c r="E5" s="251"/>
      <c r="F5" s="251"/>
    </row>
    <row r="6" spans="1:6" ht="15.75">
      <c r="A6" s="25"/>
      <c r="B6" s="25"/>
      <c r="C6" s="25"/>
      <c r="D6" s="25"/>
      <c r="E6" s="25"/>
      <c r="F6" s="25"/>
    </row>
    <row r="7" spans="1:6" ht="15" customHeight="1">
      <c r="A7" s="225" t="s">
        <v>0</v>
      </c>
      <c r="B7" s="225" t="s">
        <v>1</v>
      </c>
      <c r="C7" s="225" t="s">
        <v>2</v>
      </c>
      <c r="D7" s="225" t="s">
        <v>4</v>
      </c>
      <c r="E7" s="237" t="s">
        <v>5</v>
      </c>
      <c r="F7" s="237"/>
    </row>
    <row r="8" spans="1:6" ht="46.5" customHeight="1">
      <c r="A8" s="226"/>
      <c r="B8" s="226"/>
      <c r="C8" s="226"/>
      <c r="D8" s="226"/>
      <c r="E8" s="2" t="s">
        <v>6</v>
      </c>
      <c r="F8" s="6" t="s">
        <v>35</v>
      </c>
    </row>
    <row r="9" spans="1:6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5.75">
      <c r="A10" s="221" t="s">
        <v>79</v>
      </c>
      <c r="B10" s="222"/>
      <c r="C10" s="222"/>
      <c r="D10" s="222"/>
      <c r="E10" s="222"/>
      <c r="F10" s="222"/>
    </row>
    <row r="11" spans="1:6" ht="15.75">
      <c r="A11" s="127"/>
      <c r="B11" s="128"/>
      <c r="C11" s="128"/>
      <c r="D11" s="128"/>
      <c r="E11" s="128"/>
      <c r="F11" s="128"/>
    </row>
    <row r="12" spans="1:7" ht="84.75" customHeight="1">
      <c r="A12" s="8">
        <v>1</v>
      </c>
      <c r="B12" s="42" t="s">
        <v>105</v>
      </c>
      <c r="C12" s="8" t="s">
        <v>15</v>
      </c>
      <c r="D12" s="54">
        <v>40</v>
      </c>
      <c r="E12" s="118">
        <v>40</v>
      </c>
      <c r="F12" s="115">
        <v>40</v>
      </c>
      <c r="G12" s="65"/>
    </row>
    <row r="13" spans="1:7" ht="18.75" customHeight="1">
      <c r="A13" s="8"/>
      <c r="B13" s="106" t="s">
        <v>80</v>
      </c>
      <c r="C13" s="8"/>
      <c r="D13" s="77">
        <f>D12</f>
        <v>40</v>
      </c>
      <c r="E13" s="77">
        <f>E12</f>
        <v>40</v>
      </c>
      <c r="F13" s="77">
        <f>F12</f>
        <v>40</v>
      </c>
      <c r="G13" s="65"/>
    </row>
    <row r="14" spans="1:7" ht="21" customHeight="1">
      <c r="A14" s="8"/>
      <c r="B14" s="59"/>
      <c r="C14" s="121" t="s">
        <v>78</v>
      </c>
      <c r="D14" s="61"/>
      <c r="E14" s="110"/>
      <c r="F14" s="57"/>
      <c r="G14" s="65"/>
    </row>
    <row r="15" spans="1:7" ht="80.25" customHeight="1">
      <c r="A15" s="8">
        <v>2</v>
      </c>
      <c r="B15" s="111" t="s">
        <v>90</v>
      </c>
      <c r="C15" s="8" t="s">
        <v>15</v>
      </c>
      <c r="D15" s="54">
        <v>50</v>
      </c>
      <c r="E15" s="120">
        <v>50</v>
      </c>
      <c r="F15" s="115">
        <v>50</v>
      </c>
      <c r="G15" s="65"/>
    </row>
    <row r="16" spans="1:7" ht="21" customHeight="1">
      <c r="A16" s="8"/>
      <c r="B16" s="122" t="s">
        <v>81</v>
      </c>
      <c r="C16" s="8"/>
      <c r="D16" s="77">
        <f>D15</f>
        <v>50</v>
      </c>
      <c r="E16" s="77">
        <f>E15</f>
        <v>50</v>
      </c>
      <c r="F16" s="77">
        <f>F15</f>
        <v>50</v>
      </c>
      <c r="G16" s="65"/>
    </row>
    <row r="17" spans="1:7" ht="21" customHeight="1">
      <c r="A17" s="8"/>
      <c r="B17" s="111"/>
      <c r="C17" s="121" t="s">
        <v>76</v>
      </c>
      <c r="D17" s="61"/>
      <c r="E17" s="110"/>
      <c r="F17" s="57"/>
      <c r="G17" s="65"/>
    </row>
    <row r="18" spans="1:7" ht="78.75">
      <c r="A18" s="8">
        <v>3</v>
      </c>
      <c r="B18" s="111" t="s">
        <v>91</v>
      </c>
      <c r="C18" s="8" t="s">
        <v>15</v>
      </c>
      <c r="D18" s="54">
        <v>50</v>
      </c>
      <c r="E18" s="120">
        <v>50</v>
      </c>
      <c r="F18" s="115">
        <v>50</v>
      </c>
      <c r="G18" s="65"/>
    </row>
    <row r="19" spans="1:7" ht="21" customHeight="1">
      <c r="A19" s="8"/>
      <c r="B19" s="122" t="s">
        <v>82</v>
      </c>
      <c r="C19" s="8"/>
      <c r="D19" s="77">
        <f>D18</f>
        <v>50</v>
      </c>
      <c r="E19" s="77">
        <f>E18</f>
        <v>50</v>
      </c>
      <c r="F19" s="77">
        <f>F18</f>
        <v>50</v>
      </c>
      <c r="G19" s="65"/>
    </row>
    <row r="20" spans="1:7" ht="21" customHeight="1">
      <c r="A20" s="8"/>
      <c r="B20" s="122"/>
      <c r="C20" s="121" t="s">
        <v>77</v>
      </c>
      <c r="D20" s="54"/>
      <c r="E20" s="123"/>
      <c r="F20" s="54"/>
      <c r="G20" s="65"/>
    </row>
    <row r="21" spans="1:7" ht="69" customHeight="1">
      <c r="A21" s="8">
        <v>4</v>
      </c>
      <c r="B21" s="124" t="s">
        <v>103</v>
      </c>
      <c r="C21" s="8" t="s">
        <v>15</v>
      </c>
      <c r="D21" s="54">
        <v>45</v>
      </c>
      <c r="E21" s="54">
        <v>45</v>
      </c>
      <c r="F21" s="54">
        <v>45</v>
      </c>
      <c r="G21" s="65"/>
    </row>
    <row r="22" spans="1:7" ht="21" customHeight="1">
      <c r="A22" s="8"/>
      <c r="B22" s="122" t="s">
        <v>83</v>
      </c>
      <c r="C22" s="8"/>
      <c r="D22" s="77">
        <f>D21</f>
        <v>45</v>
      </c>
      <c r="E22" s="77">
        <f>E21</f>
        <v>45</v>
      </c>
      <c r="F22" s="77">
        <f>F21</f>
        <v>45</v>
      </c>
      <c r="G22" s="65"/>
    </row>
    <row r="23" spans="1:7" ht="21" customHeight="1">
      <c r="A23" s="8"/>
      <c r="B23" s="122"/>
      <c r="C23" s="125" t="s">
        <v>119</v>
      </c>
      <c r="D23" s="54"/>
      <c r="E23" s="123"/>
      <c r="F23" s="54"/>
      <c r="G23" s="65"/>
    </row>
    <row r="24" spans="1:7" ht="80.25" customHeight="1">
      <c r="A24" s="8">
        <v>5</v>
      </c>
      <c r="B24" s="124" t="s">
        <v>104</v>
      </c>
      <c r="C24" s="8" t="s">
        <v>15</v>
      </c>
      <c r="D24" s="54">
        <v>55</v>
      </c>
      <c r="E24" s="54">
        <v>55</v>
      </c>
      <c r="F24" s="54">
        <v>55</v>
      </c>
      <c r="G24" s="65"/>
    </row>
    <row r="25" spans="1:7" ht="21" customHeight="1">
      <c r="A25" s="8"/>
      <c r="B25" s="122" t="s">
        <v>122</v>
      </c>
      <c r="C25" s="8"/>
      <c r="D25" s="77">
        <f>D24</f>
        <v>55</v>
      </c>
      <c r="E25" s="77">
        <f>E24</f>
        <v>55</v>
      </c>
      <c r="F25" s="77">
        <f>F24</f>
        <v>55</v>
      </c>
      <c r="G25" s="65"/>
    </row>
    <row r="26" spans="1:6" ht="15.75">
      <c r="A26" s="24"/>
      <c r="B26" s="21" t="s">
        <v>125</v>
      </c>
      <c r="C26" s="36"/>
      <c r="D26" s="28">
        <f>D13+D16+D19+D22+D25</f>
        <v>240</v>
      </c>
      <c r="E26" s="28">
        <f>E13+E16+E19+E22+E25</f>
        <v>240</v>
      </c>
      <c r="F26" s="28">
        <f>F13+F16+F19+F22+F25</f>
        <v>240</v>
      </c>
    </row>
  </sheetData>
  <sheetProtection/>
  <mergeCells count="10">
    <mergeCell ref="D4:F4"/>
    <mergeCell ref="D3:F3"/>
    <mergeCell ref="D2:F2"/>
    <mergeCell ref="A10:F10"/>
    <mergeCell ref="B5:F5"/>
    <mergeCell ref="E7:F7"/>
    <mergeCell ref="A7:A8"/>
    <mergeCell ref="B7:B8"/>
    <mergeCell ref="C7:C8"/>
    <mergeCell ref="D7:D8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pane ySplit="11" topLeftCell="A18" activePane="bottomLeft" state="frozen"/>
      <selection pane="topLeft" activeCell="A1" sqref="A1"/>
      <selection pane="bottomLeft" activeCell="F1" sqref="F1:J3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14.57421875" style="0" customWidth="1"/>
    <col min="4" max="4" width="11.28125" style="0" customWidth="1"/>
    <col min="5" max="5" width="10.57421875" style="0" customWidth="1"/>
    <col min="6" max="6" width="13.00390625" style="0" customWidth="1"/>
    <col min="7" max="7" width="14.8515625" style="0" customWidth="1"/>
    <col min="8" max="8" width="13.57421875" style="0" customWidth="1"/>
    <col min="9" max="9" width="11.28125" style="0" customWidth="1"/>
    <col min="10" max="10" width="13.00390625" style="0" customWidth="1"/>
    <col min="13" max="13" width="10.421875" style="0" bestFit="1" customWidth="1"/>
    <col min="16" max="16" width="10.57421875" style="0" bestFit="1" customWidth="1"/>
    <col min="19" max="20" width="10.57421875" style="0" bestFit="1" customWidth="1"/>
  </cols>
  <sheetData>
    <row r="1" spans="6:10" ht="18.75">
      <c r="F1" s="231" t="s">
        <v>117</v>
      </c>
      <c r="G1" s="231"/>
      <c r="H1" s="231"/>
      <c r="I1" s="231"/>
      <c r="J1" s="231"/>
    </row>
    <row r="2" spans="6:10" ht="18.75">
      <c r="F2" s="231" t="s">
        <v>193</v>
      </c>
      <c r="G2" s="231"/>
      <c r="H2" s="231"/>
      <c r="I2" s="231"/>
      <c r="J2" s="231"/>
    </row>
    <row r="3" spans="6:10" ht="18.75">
      <c r="F3" s="231" t="s">
        <v>194</v>
      </c>
      <c r="G3" s="231"/>
      <c r="H3" s="231"/>
      <c r="I3" s="231"/>
      <c r="J3" s="231"/>
    </row>
    <row r="4" spans="6:10" ht="18.75">
      <c r="F4" s="216"/>
      <c r="G4" s="216"/>
      <c r="H4" s="216"/>
      <c r="I4" s="216"/>
      <c r="J4" s="216"/>
    </row>
    <row r="5" spans="6:10" ht="18.75">
      <c r="F5" s="231" t="s">
        <v>207</v>
      </c>
      <c r="G5" s="231"/>
      <c r="H5" s="231"/>
      <c r="I5" s="231"/>
      <c r="J5" s="231"/>
    </row>
    <row r="6" spans="6:10" ht="18.75">
      <c r="F6" s="232" t="s">
        <v>41</v>
      </c>
      <c r="G6" s="232"/>
      <c r="H6" s="232"/>
      <c r="I6" s="232"/>
      <c r="J6" s="232"/>
    </row>
    <row r="7" spans="6:10" ht="60.75" customHeight="1">
      <c r="F7" s="294" t="s">
        <v>141</v>
      </c>
      <c r="G7" s="294"/>
      <c r="H7" s="294"/>
      <c r="I7" s="294"/>
      <c r="J7" s="294"/>
    </row>
    <row r="8" spans="1:10" ht="18.75">
      <c r="A8" s="35"/>
      <c r="B8" s="35"/>
      <c r="C8" s="35"/>
      <c r="D8" s="35"/>
      <c r="E8" s="35"/>
      <c r="F8" s="232"/>
      <c r="G8" s="232"/>
      <c r="H8" s="232"/>
      <c r="I8" s="232"/>
      <c r="J8" s="232"/>
    </row>
    <row r="9" spans="1:10" ht="41.25" customHeight="1">
      <c r="A9" s="35"/>
      <c r="B9" s="251" t="s">
        <v>168</v>
      </c>
      <c r="C9" s="251"/>
      <c r="D9" s="251"/>
      <c r="E9" s="251"/>
      <c r="F9" s="251"/>
      <c r="G9" s="251"/>
      <c r="H9" s="251"/>
      <c r="I9" s="251"/>
      <c r="J9" s="251"/>
    </row>
    <row r="10" spans="1:10" ht="15.75">
      <c r="A10" s="225" t="s">
        <v>0</v>
      </c>
      <c r="B10" s="225" t="s">
        <v>1</v>
      </c>
      <c r="C10" s="225" t="s">
        <v>2</v>
      </c>
      <c r="D10" s="225" t="s">
        <v>3</v>
      </c>
      <c r="E10" s="225" t="s">
        <v>40</v>
      </c>
      <c r="F10" s="225" t="s">
        <v>4</v>
      </c>
      <c r="G10" s="227" t="s">
        <v>5</v>
      </c>
      <c r="H10" s="228"/>
      <c r="I10" s="228"/>
      <c r="J10" s="229"/>
    </row>
    <row r="11" spans="1:10" ht="31.5">
      <c r="A11" s="226"/>
      <c r="B11" s="226"/>
      <c r="C11" s="226"/>
      <c r="D11" s="226"/>
      <c r="E11" s="226"/>
      <c r="F11" s="226"/>
      <c r="G11" s="2" t="s">
        <v>6</v>
      </c>
      <c r="H11" s="2" t="s">
        <v>55</v>
      </c>
      <c r="I11" s="2" t="s">
        <v>35</v>
      </c>
      <c r="J11" s="2" t="s">
        <v>8</v>
      </c>
    </row>
    <row r="12" spans="1:10" ht="15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</row>
    <row r="13" spans="1:10" ht="15.75">
      <c r="A13" s="2"/>
      <c r="B13" s="221" t="s">
        <v>79</v>
      </c>
      <c r="C13" s="222"/>
      <c r="D13" s="222"/>
      <c r="E13" s="222"/>
      <c r="F13" s="222"/>
      <c r="G13" s="222"/>
      <c r="H13" s="222"/>
      <c r="I13" s="222"/>
      <c r="J13" s="223"/>
    </row>
    <row r="14" spans="1:10" ht="110.25">
      <c r="A14" s="2">
        <v>1</v>
      </c>
      <c r="B14" s="111" t="s">
        <v>169</v>
      </c>
      <c r="C14" s="8" t="s">
        <v>10</v>
      </c>
      <c r="D14" s="6">
        <v>0.33</v>
      </c>
      <c r="E14" s="6">
        <v>1160</v>
      </c>
      <c r="F14" s="150">
        <v>1616</v>
      </c>
      <c r="G14" s="150">
        <v>1616</v>
      </c>
      <c r="H14" s="150">
        <v>1600</v>
      </c>
      <c r="I14" s="24"/>
      <c r="J14" s="150">
        <v>16</v>
      </c>
    </row>
    <row r="15" spans="1:19" ht="115.5" customHeight="1">
      <c r="A15" s="8">
        <v>2</v>
      </c>
      <c r="B15" s="111" t="s">
        <v>170</v>
      </c>
      <c r="C15" s="8" t="s">
        <v>10</v>
      </c>
      <c r="D15" s="6">
        <v>0.45</v>
      </c>
      <c r="E15" s="6">
        <v>1800</v>
      </c>
      <c r="F15" s="150">
        <f>G15</f>
        <v>1717</v>
      </c>
      <c r="G15" s="150">
        <v>1717</v>
      </c>
      <c r="H15" s="150">
        <v>1700</v>
      </c>
      <c r="I15" s="24"/>
      <c r="J15" s="150">
        <v>17</v>
      </c>
      <c r="L15" s="64"/>
      <c r="S15" s="65"/>
    </row>
    <row r="16" spans="1:20" ht="112.5" customHeight="1">
      <c r="A16" s="8">
        <v>3</v>
      </c>
      <c r="B16" s="111" t="s">
        <v>171</v>
      </c>
      <c r="C16" s="8" t="s">
        <v>10</v>
      </c>
      <c r="D16" s="6">
        <v>0.5</v>
      </c>
      <c r="E16" s="6">
        <v>2000</v>
      </c>
      <c r="F16" s="150">
        <v>1717</v>
      </c>
      <c r="G16" s="150">
        <v>1717</v>
      </c>
      <c r="H16" s="150">
        <v>1700</v>
      </c>
      <c r="I16" s="151"/>
      <c r="J16" s="150">
        <v>17</v>
      </c>
      <c r="L16" s="64"/>
      <c r="T16" s="65"/>
    </row>
    <row r="17" spans="1:12" ht="15.75">
      <c r="A17" s="24"/>
      <c r="B17" s="21" t="s">
        <v>80</v>
      </c>
      <c r="C17" s="36"/>
      <c r="D17" s="62">
        <f>D14+D15+D16</f>
        <v>1.28</v>
      </c>
      <c r="E17" s="62">
        <f aca="true" t="shared" si="0" ref="E17:J17">E14+E15+E16</f>
        <v>4960</v>
      </c>
      <c r="F17" s="62">
        <f t="shared" si="0"/>
        <v>5050</v>
      </c>
      <c r="G17" s="62">
        <f t="shared" si="0"/>
        <v>5050</v>
      </c>
      <c r="H17" s="62">
        <f t="shared" si="0"/>
        <v>5000</v>
      </c>
      <c r="I17" s="62">
        <f t="shared" si="0"/>
        <v>0</v>
      </c>
      <c r="J17" s="62">
        <f t="shared" si="0"/>
        <v>50</v>
      </c>
      <c r="L17" s="64"/>
    </row>
    <row r="18" spans="1:10" ht="15.75">
      <c r="A18" s="5"/>
      <c r="B18" s="291" t="s">
        <v>78</v>
      </c>
      <c r="C18" s="292"/>
      <c r="D18" s="292"/>
      <c r="E18" s="292"/>
      <c r="F18" s="292"/>
      <c r="G18" s="292"/>
      <c r="H18" s="292"/>
      <c r="I18" s="292"/>
      <c r="J18" s="293"/>
    </row>
    <row r="19" spans="1:10" ht="110.25">
      <c r="A19" s="149">
        <v>4</v>
      </c>
      <c r="B19" s="145" t="s">
        <v>172</v>
      </c>
      <c r="C19" s="42" t="s">
        <v>10</v>
      </c>
      <c r="D19" s="6">
        <v>0.4</v>
      </c>
      <c r="E19" s="6">
        <v>1800</v>
      </c>
      <c r="F19" s="150">
        <f>G19</f>
        <v>1717</v>
      </c>
      <c r="G19" s="150">
        <v>1717</v>
      </c>
      <c r="H19" s="152">
        <v>1700</v>
      </c>
      <c r="I19" s="24"/>
      <c r="J19" s="150">
        <v>17</v>
      </c>
    </row>
    <row r="20" spans="1:10" ht="110.25">
      <c r="A20" s="149">
        <v>5</v>
      </c>
      <c r="B20" s="42" t="s">
        <v>173</v>
      </c>
      <c r="C20" s="42" t="s">
        <v>10</v>
      </c>
      <c r="D20" s="6">
        <v>0.3</v>
      </c>
      <c r="E20" s="6">
        <v>1160</v>
      </c>
      <c r="F20" s="150">
        <v>1515</v>
      </c>
      <c r="G20" s="150">
        <v>1515</v>
      </c>
      <c r="H20" s="152">
        <v>1500</v>
      </c>
      <c r="I20" s="24"/>
      <c r="J20" s="150">
        <v>15</v>
      </c>
    </row>
    <row r="21" spans="1:10" ht="110.25">
      <c r="A21" s="149">
        <v>6</v>
      </c>
      <c r="B21" s="145" t="s">
        <v>174</v>
      </c>
      <c r="C21" s="42" t="s">
        <v>10</v>
      </c>
      <c r="D21" s="6">
        <v>0.6</v>
      </c>
      <c r="E21" s="6">
        <v>2010</v>
      </c>
      <c r="F21" s="150">
        <v>1818</v>
      </c>
      <c r="G21" s="150">
        <v>1818</v>
      </c>
      <c r="H21" s="152">
        <v>1800</v>
      </c>
      <c r="I21" s="151"/>
      <c r="J21" s="150">
        <v>18</v>
      </c>
    </row>
    <row r="22" spans="1:10" ht="15.75">
      <c r="A22" s="24"/>
      <c r="B22" s="206" t="s">
        <v>81</v>
      </c>
      <c r="C22" s="160"/>
      <c r="D22" s="161">
        <f>D19+D20+D21</f>
        <v>1.2999999999999998</v>
      </c>
      <c r="E22" s="161">
        <f>E19+E20+E21</f>
        <v>4970</v>
      </c>
      <c r="F22" s="162">
        <f>F19+F20+F21</f>
        <v>5050</v>
      </c>
      <c r="G22" s="162">
        <f>H22+I22+J22</f>
        <v>5050</v>
      </c>
      <c r="H22" s="162">
        <f>H19+H20+H21</f>
        <v>5000</v>
      </c>
      <c r="I22" s="164"/>
      <c r="J22" s="163">
        <f>J19+J20+J21</f>
        <v>50</v>
      </c>
    </row>
    <row r="23" spans="1:10" ht="15.75">
      <c r="A23" s="24"/>
      <c r="B23" s="21" t="s">
        <v>145</v>
      </c>
      <c r="C23" s="196"/>
      <c r="D23" s="197">
        <f>D17+D22</f>
        <v>2.58</v>
      </c>
      <c r="E23" s="162">
        <f aca="true" t="shared" si="1" ref="E23:J23">E17+E22</f>
        <v>9930</v>
      </c>
      <c r="F23" s="198">
        <f t="shared" si="1"/>
        <v>10100</v>
      </c>
      <c r="G23" s="198">
        <f t="shared" si="1"/>
        <v>10100</v>
      </c>
      <c r="H23" s="198">
        <f t="shared" si="1"/>
        <v>10000</v>
      </c>
      <c r="I23" s="197"/>
      <c r="J23" s="198">
        <f t="shared" si="1"/>
        <v>100</v>
      </c>
    </row>
    <row r="24" spans="1:10" ht="15.75">
      <c r="A24" s="25"/>
      <c r="B24" s="154"/>
      <c r="C24" s="155"/>
      <c r="D24" s="156"/>
      <c r="E24" s="156"/>
      <c r="F24" s="157"/>
      <c r="G24" s="158"/>
      <c r="H24" s="158"/>
      <c r="I24" s="159"/>
      <c r="J24" s="217" t="s">
        <v>204</v>
      </c>
    </row>
    <row r="31" ht="12.75">
      <c r="J31" s="65"/>
    </row>
    <row r="33" ht="12.75">
      <c r="J33" s="85"/>
    </row>
  </sheetData>
  <sheetProtection/>
  <mergeCells count="17">
    <mergeCell ref="F5:J5"/>
    <mergeCell ref="F8:J8"/>
    <mergeCell ref="B13:J13"/>
    <mergeCell ref="D10:D11"/>
    <mergeCell ref="E10:E11"/>
    <mergeCell ref="F1:J1"/>
    <mergeCell ref="F2:J2"/>
    <mergeCell ref="F3:J3"/>
    <mergeCell ref="A10:A11"/>
    <mergeCell ref="B10:B11"/>
    <mergeCell ref="C10:C11"/>
    <mergeCell ref="F10:F11"/>
    <mergeCell ref="F6:J6"/>
    <mergeCell ref="B18:J18"/>
    <mergeCell ref="F7:J7"/>
    <mergeCell ref="B9:J9"/>
    <mergeCell ref="G10:J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zoomScale="118" zoomScaleNormal="118" zoomScalePageLayoutView="0" workbookViewId="0" topLeftCell="A1">
      <selection activeCell="H1" sqref="H1:M3"/>
    </sheetView>
  </sheetViews>
  <sheetFormatPr defaultColWidth="9.140625" defaultRowHeight="12.75"/>
  <cols>
    <col min="1" max="1" width="24.421875" style="0" customWidth="1"/>
    <col min="2" max="2" width="16.28125" style="0" customWidth="1"/>
    <col min="3" max="3" width="15.00390625" style="0" customWidth="1"/>
    <col min="4" max="4" width="5.57421875" style="0" customWidth="1"/>
    <col min="6" max="6" width="7.140625" style="0" customWidth="1"/>
    <col min="8" max="8" width="10.28125" style="0" customWidth="1"/>
    <col min="9" max="9" width="10.140625" style="0" customWidth="1"/>
    <col min="10" max="10" width="9.28125" style="0" bestFit="1" customWidth="1"/>
    <col min="11" max="11" width="9.421875" style="0" bestFit="1" customWidth="1"/>
    <col min="12" max="12" width="10.140625" style="0" customWidth="1"/>
    <col min="13" max="13" width="14.00390625" style="0" customWidth="1"/>
  </cols>
  <sheetData>
    <row r="1" spans="8:13" ht="18.75">
      <c r="H1" s="231" t="s">
        <v>116</v>
      </c>
      <c r="I1" s="231"/>
      <c r="J1" s="231"/>
      <c r="K1" s="231"/>
      <c r="L1" s="231"/>
      <c r="M1" s="231"/>
    </row>
    <row r="2" spans="8:13" ht="18.75">
      <c r="H2" s="231" t="s">
        <v>193</v>
      </c>
      <c r="I2" s="231"/>
      <c r="J2" s="231"/>
      <c r="K2" s="231"/>
      <c r="L2" s="231"/>
      <c r="M2" s="231"/>
    </row>
    <row r="3" spans="8:13" ht="18.75">
      <c r="H3" s="231" t="s">
        <v>194</v>
      </c>
      <c r="I3" s="231"/>
      <c r="J3" s="231"/>
      <c r="K3" s="231"/>
      <c r="L3" s="231"/>
      <c r="M3" s="231"/>
    </row>
    <row r="5" spans="7:13" ht="18.75">
      <c r="G5" s="231" t="s">
        <v>209</v>
      </c>
      <c r="H5" s="231"/>
      <c r="I5" s="231"/>
      <c r="J5" s="231"/>
      <c r="K5" s="231"/>
      <c r="L5" s="231"/>
      <c r="M5" s="231"/>
    </row>
    <row r="6" spans="7:13" ht="15.75" customHeight="1">
      <c r="G6" s="231" t="s">
        <v>41</v>
      </c>
      <c r="H6" s="231"/>
      <c r="I6" s="231"/>
      <c r="J6" s="231"/>
      <c r="K6" s="231"/>
      <c r="L6" s="231"/>
      <c r="M6" s="231"/>
    </row>
    <row r="7" spans="7:13" ht="60.75" customHeight="1">
      <c r="G7" s="230" t="s">
        <v>161</v>
      </c>
      <c r="H7" s="230"/>
      <c r="I7" s="230"/>
      <c r="J7" s="230"/>
      <c r="K7" s="230"/>
      <c r="L7" s="230"/>
      <c r="M7" s="230"/>
    </row>
    <row r="8" spans="6:13" ht="20.25" customHeight="1">
      <c r="F8" s="302" t="s">
        <v>45</v>
      </c>
      <c r="G8" s="302"/>
      <c r="J8" s="46"/>
      <c r="K8" s="46"/>
      <c r="L8" s="46"/>
      <c r="M8" s="46"/>
    </row>
    <row r="9" spans="1:13" ht="17.25" customHeight="1">
      <c r="A9" s="304" t="s">
        <v>46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46"/>
    </row>
    <row r="11" spans="1:13" ht="12.75" customHeight="1">
      <c r="A11" s="303" t="s">
        <v>18</v>
      </c>
      <c r="B11" s="300" t="s">
        <v>61</v>
      </c>
      <c r="C11" s="301" t="s">
        <v>156</v>
      </c>
      <c r="D11" s="301" t="s">
        <v>42</v>
      </c>
      <c r="E11" s="301"/>
      <c r="F11" s="301"/>
      <c r="G11" s="301"/>
      <c r="H11" s="301" t="s">
        <v>43</v>
      </c>
      <c r="I11" s="301"/>
      <c r="J11" s="301"/>
      <c r="K11" s="301"/>
      <c r="L11" s="301"/>
      <c r="M11" s="301"/>
    </row>
    <row r="12" spans="1:13" ht="12.75" customHeight="1">
      <c r="A12" s="303"/>
      <c r="B12" s="300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</row>
    <row r="13" spans="1:13" ht="12.75" customHeight="1">
      <c r="A13" s="303"/>
      <c r="B13" s="300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</row>
    <row r="14" spans="1:13" ht="12.75" customHeight="1">
      <c r="A14" s="303"/>
      <c r="B14" s="300"/>
      <c r="C14" s="301"/>
      <c r="D14" s="301" t="s">
        <v>21</v>
      </c>
      <c r="E14" s="301" t="s">
        <v>33</v>
      </c>
      <c r="F14" s="301" t="s">
        <v>22</v>
      </c>
      <c r="G14" s="301" t="s">
        <v>23</v>
      </c>
      <c r="H14" s="297" t="s">
        <v>24</v>
      </c>
      <c r="I14" s="298">
        <v>2023</v>
      </c>
      <c r="J14" s="298">
        <v>2024</v>
      </c>
      <c r="K14" s="298">
        <v>2025</v>
      </c>
      <c r="L14" s="298">
        <v>2026</v>
      </c>
      <c r="M14" s="296">
        <v>2027</v>
      </c>
    </row>
    <row r="15" spans="1:13" ht="140.25" customHeight="1">
      <c r="A15" s="303"/>
      <c r="B15" s="300"/>
      <c r="C15" s="301"/>
      <c r="D15" s="301"/>
      <c r="E15" s="301"/>
      <c r="F15" s="301"/>
      <c r="G15" s="301"/>
      <c r="H15" s="297"/>
      <c r="I15" s="299"/>
      <c r="J15" s="299"/>
      <c r="K15" s="299"/>
      <c r="L15" s="299"/>
      <c r="M15" s="296"/>
    </row>
    <row r="16" spans="1:13" ht="12.75">
      <c r="A16" s="41">
        <v>1</v>
      </c>
      <c r="B16" s="41">
        <v>2</v>
      </c>
      <c r="C16" s="41">
        <v>3</v>
      </c>
      <c r="D16" s="41">
        <v>4</v>
      </c>
      <c r="E16" s="41">
        <v>5</v>
      </c>
      <c r="F16" s="41">
        <v>6</v>
      </c>
      <c r="G16" s="41">
        <v>7</v>
      </c>
      <c r="H16" s="41">
        <v>8</v>
      </c>
      <c r="I16" s="41">
        <v>9</v>
      </c>
      <c r="J16" s="41">
        <v>10</v>
      </c>
      <c r="K16" s="41">
        <v>11</v>
      </c>
      <c r="L16" s="41">
        <v>12</v>
      </c>
      <c r="M16" s="41">
        <v>13</v>
      </c>
    </row>
    <row r="17" spans="1:13" ht="15.75">
      <c r="A17" s="72"/>
      <c r="B17" s="41"/>
      <c r="C17" s="50" t="s">
        <v>36</v>
      </c>
      <c r="D17" s="50"/>
      <c r="E17" s="50"/>
      <c r="F17" s="50"/>
      <c r="G17" s="50"/>
      <c r="H17" s="166">
        <f>I17+J17+K17+L17+M17</f>
        <v>15310</v>
      </c>
      <c r="I17" s="166">
        <f>I18+I19+I20+I21+I22+I23+I24</f>
        <v>7175</v>
      </c>
      <c r="J17" s="166">
        <f>J18+J19+J20+J21+J22+J23+J24</f>
        <v>7550</v>
      </c>
      <c r="K17" s="166">
        <f>K18+K19+K20+K21+K22+K23</f>
        <v>205</v>
      </c>
      <c r="L17" s="166">
        <f>L18+L19+L20+L21+L22+L23</f>
        <v>175</v>
      </c>
      <c r="M17" s="166">
        <f>M18+M19+M20+M21+M22+M23</f>
        <v>205</v>
      </c>
    </row>
    <row r="18" spans="1:13" ht="141" customHeight="1">
      <c r="A18" s="295" t="s">
        <v>142</v>
      </c>
      <c r="B18" s="199" t="s">
        <v>48</v>
      </c>
      <c r="C18" s="200" t="s">
        <v>44</v>
      </c>
      <c r="D18" s="201"/>
      <c r="E18" s="201"/>
      <c r="F18" s="201"/>
      <c r="G18" s="201"/>
      <c r="H18" s="202">
        <v>0</v>
      </c>
      <c r="I18" s="202">
        <v>0</v>
      </c>
      <c r="J18" s="202">
        <v>0</v>
      </c>
      <c r="K18" s="202">
        <v>0</v>
      </c>
      <c r="L18" s="202">
        <v>0</v>
      </c>
      <c r="M18" s="202">
        <v>0</v>
      </c>
    </row>
    <row r="19" spans="1:13" ht="116.25" customHeight="1">
      <c r="A19" s="295"/>
      <c r="B19" s="199" t="s">
        <v>85</v>
      </c>
      <c r="C19" s="201"/>
      <c r="D19" s="201"/>
      <c r="E19" s="201"/>
      <c r="F19" s="201"/>
      <c r="G19" s="201"/>
      <c r="H19" s="203">
        <f>I19+J19+K19+L19+M19</f>
        <v>0</v>
      </c>
      <c r="I19" s="203">
        <v>0</v>
      </c>
      <c r="J19" s="203">
        <v>0</v>
      </c>
      <c r="K19" s="203">
        <v>0</v>
      </c>
      <c r="L19" s="203">
        <f>'СВОД ПРИЛОЖЕНИЕ 11'!L30</f>
        <v>0</v>
      </c>
      <c r="M19" s="203">
        <v>0</v>
      </c>
    </row>
    <row r="20" spans="1:13" ht="105.75" customHeight="1">
      <c r="A20" s="295"/>
      <c r="B20" s="199" t="s">
        <v>167</v>
      </c>
      <c r="C20" s="201"/>
      <c r="D20" s="201"/>
      <c r="E20" s="201"/>
      <c r="F20" s="201"/>
      <c r="G20" s="201"/>
      <c r="H20" s="203">
        <f>I20+J20+K20+L20+M20</f>
        <v>5400</v>
      </c>
      <c r="I20" s="203">
        <f>'СВОД ПРИЛОЖЕНИЕ 11'!I35</f>
        <v>0</v>
      </c>
      <c r="J20" s="203">
        <f>'СВОД ПРИЛОЖЕНИЕ 11'!J35</f>
        <v>5400</v>
      </c>
      <c r="K20" s="203">
        <v>0</v>
      </c>
      <c r="L20" s="203">
        <v>0</v>
      </c>
      <c r="M20" s="203">
        <v>0</v>
      </c>
    </row>
    <row r="21" spans="1:13" ht="140.25">
      <c r="A21" s="295"/>
      <c r="B21" s="199" t="s">
        <v>86</v>
      </c>
      <c r="C21" s="201"/>
      <c r="D21" s="201"/>
      <c r="E21" s="201"/>
      <c r="F21" s="201"/>
      <c r="G21" s="201"/>
      <c r="H21" s="203">
        <f>I21+J21+K21+L21+M21</f>
        <v>635</v>
      </c>
      <c r="I21" s="203">
        <f>'СВОД ПРИЛОЖЕНИЕ 11'!I40</f>
        <v>100</v>
      </c>
      <c r="J21" s="203">
        <f>'СВОД ПРИЛОЖЕНИЕ 11'!J37</f>
        <v>100</v>
      </c>
      <c r="K21" s="203">
        <f>'СВОД ПРИЛОЖЕНИЕ 11'!K37</f>
        <v>155</v>
      </c>
      <c r="L21" s="203">
        <f>'СВОД ПРИЛОЖЕНИЕ 11'!L37</f>
        <v>130</v>
      </c>
      <c r="M21" s="203">
        <f>'СВОД ПРИЛОЖЕНИЕ 11'!M37</f>
        <v>150</v>
      </c>
    </row>
    <row r="22" spans="1:13" ht="106.5" customHeight="1">
      <c r="A22" s="295"/>
      <c r="B22" s="204" t="s">
        <v>87</v>
      </c>
      <c r="C22" s="201"/>
      <c r="D22" s="201"/>
      <c r="E22" s="201"/>
      <c r="F22" s="201"/>
      <c r="G22" s="201"/>
      <c r="H22" s="203">
        <f>I22+J22+K22+L22+M22</f>
        <v>2000</v>
      </c>
      <c r="I22" s="203">
        <v>0</v>
      </c>
      <c r="J22" s="203">
        <f>'Ремонт вне границ ПР 7'!I15</f>
        <v>2000</v>
      </c>
      <c r="K22" s="203">
        <v>0</v>
      </c>
      <c r="L22" s="203">
        <v>0</v>
      </c>
      <c r="M22" s="203">
        <v>0</v>
      </c>
    </row>
    <row r="23" spans="1:13" ht="140.25">
      <c r="A23" s="295"/>
      <c r="B23" s="205" t="s">
        <v>88</v>
      </c>
      <c r="C23" s="201"/>
      <c r="D23" s="201"/>
      <c r="E23" s="201"/>
      <c r="F23" s="201"/>
      <c r="G23" s="201"/>
      <c r="H23" s="203">
        <f>I23+J23+K23+L23+M23</f>
        <v>240</v>
      </c>
      <c r="I23" s="203">
        <f>'СВОД ПРИЛОЖЕНИЕ 11'!I50</f>
        <v>40</v>
      </c>
      <c r="J23" s="203">
        <f>'СВОД ПРИЛОЖЕНИЕ 11'!J50</f>
        <v>50</v>
      </c>
      <c r="K23" s="203">
        <f>'СВОД ПРИЛОЖЕНИЕ 11'!K50</f>
        <v>50</v>
      </c>
      <c r="L23" s="203">
        <f>'СВОД ПРИЛОЖЕНИЕ 11'!L50</f>
        <v>45</v>
      </c>
      <c r="M23" s="203">
        <f>'СВОД ПРИЛОЖЕНИЕ 11'!M50</f>
        <v>55</v>
      </c>
    </row>
    <row r="24" spans="1:13" ht="114.75">
      <c r="A24" s="295"/>
      <c r="B24" s="211" t="s">
        <v>164</v>
      </c>
      <c r="C24" s="5"/>
      <c r="D24" s="5"/>
      <c r="E24" s="5"/>
      <c r="F24" s="5"/>
      <c r="G24" s="5"/>
      <c r="H24" s="212">
        <f>I24</f>
        <v>7035</v>
      </c>
      <c r="I24" s="212">
        <f>'Капремонт в границах ПР 12'!I18</f>
        <v>7035</v>
      </c>
      <c r="J24" s="5"/>
      <c r="K24" s="5"/>
      <c r="L24" s="5"/>
      <c r="M24" s="208"/>
    </row>
    <row r="25" ht="12.75">
      <c r="M25" s="95" t="s">
        <v>204</v>
      </c>
    </row>
  </sheetData>
  <sheetProtection/>
  <mergeCells count="24">
    <mergeCell ref="H2:M2"/>
    <mergeCell ref="H3:M3"/>
    <mergeCell ref="H1:M1"/>
    <mergeCell ref="G5:M5"/>
    <mergeCell ref="D11:G13"/>
    <mergeCell ref="L14:L15"/>
    <mergeCell ref="D14:D15"/>
    <mergeCell ref="E14:E15"/>
    <mergeCell ref="G7:M7"/>
    <mergeCell ref="G6:M6"/>
    <mergeCell ref="F8:G8"/>
    <mergeCell ref="K14:K15"/>
    <mergeCell ref="A11:A15"/>
    <mergeCell ref="A9:L9"/>
    <mergeCell ref="C11:C15"/>
    <mergeCell ref="G14:G15"/>
    <mergeCell ref="A18:A24"/>
    <mergeCell ref="M14:M15"/>
    <mergeCell ref="H14:H15"/>
    <mergeCell ref="I14:I15"/>
    <mergeCell ref="J14:J15"/>
    <mergeCell ref="B11:B15"/>
    <mergeCell ref="F14:F15"/>
    <mergeCell ref="H11:M13"/>
  </mergeCells>
  <printOptions/>
  <pageMargins left="0.7086614173228347" right="0.5905511811023623" top="0.7874015748031497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2022-10-13T07:30:05Z</cp:lastPrinted>
  <dcterms:created xsi:type="dcterms:W3CDTF">1996-10-08T23:32:33Z</dcterms:created>
  <dcterms:modified xsi:type="dcterms:W3CDTF">2022-10-13T07:42:43Z</dcterms:modified>
  <cp:category/>
  <cp:version/>
  <cp:contentType/>
  <cp:contentStatus/>
</cp:coreProperties>
</file>